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TF 2017\Expenses\New folder\"/>
    </mc:Choice>
  </mc:AlternateContent>
  <bookViews>
    <workbookView xWindow="0" yWindow="0" windowWidth="22770" windowHeight="6165"/>
  </bookViews>
  <sheets>
    <sheet name="Expenses" sheetId="6" r:id="rId1"/>
  </sheets>
  <definedNames>
    <definedName name="_xlnm._FilterDatabase" localSheetId="0" hidden="1">Expenses!$A$1:$Q$1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6" l="1"/>
  <c r="Q76" i="6" s="1"/>
  <c r="N75" i="6"/>
  <c r="Q75" i="6" s="1"/>
  <c r="Q74" i="6"/>
  <c r="N74" i="6"/>
  <c r="N73" i="6"/>
  <c r="Q73" i="6" s="1"/>
  <c r="N72" i="6"/>
  <c r="Q72" i="6" s="1"/>
  <c r="N71" i="6"/>
  <c r="Q71" i="6" s="1"/>
  <c r="Q70" i="6"/>
  <c r="N70" i="6"/>
  <c r="N69" i="6"/>
  <c r="Q69" i="6" s="1"/>
  <c r="N68" i="6"/>
  <c r="Q68" i="6" s="1"/>
  <c r="N67" i="6"/>
  <c r="Q67" i="6" s="1"/>
  <c r="Q66" i="6"/>
  <c r="N66" i="6"/>
  <c r="N65" i="6"/>
  <c r="Q65" i="6" s="1"/>
  <c r="J65" i="6"/>
  <c r="Q64" i="6"/>
  <c r="N64" i="6"/>
  <c r="N63" i="6"/>
  <c r="Q63" i="6" s="1"/>
  <c r="J63" i="6"/>
  <c r="N62" i="6"/>
  <c r="Q62" i="6" s="1"/>
  <c r="N61" i="6"/>
  <c r="Q61" i="6" s="1"/>
  <c r="I61" i="6"/>
  <c r="N60" i="6"/>
  <c r="Q60" i="6" s="1"/>
  <c r="L59" i="6"/>
  <c r="N59" i="6" s="1"/>
  <c r="Q59" i="6" s="1"/>
  <c r="N58" i="6"/>
  <c r="Q58" i="6" s="1"/>
  <c r="I58" i="6"/>
  <c r="N57" i="6"/>
  <c r="Q57" i="6" s="1"/>
  <c r="I57" i="6"/>
  <c r="N56" i="6"/>
  <c r="Q56" i="6" s="1"/>
  <c r="I56" i="6"/>
  <c r="Q55" i="6"/>
  <c r="N55" i="6"/>
  <c r="N54" i="6"/>
  <c r="Q54" i="6" s="1"/>
  <c r="N53" i="6"/>
  <c r="Q53" i="6" s="1"/>
  <c r="J52" i="6"/>
  <c r="N52" i="6" s="1"/>
  <c r="Q52" i="6" s="1"/>
  <c r="N51" i="6"/>
  <c r="Q51" i="6" s="1"/>
  <c r="Q50" i="6"/>
  <c r="N50" i="6"/>
  <c r="N49" i="6"/>
  <c r="Q49" i="6" s="1"/>
  <c r="N48" i="6"/>
  <c r="Q48" i="6" s="1"/>
  <c r="I48" i="6"/>
  <c r="N47" i="6"/>
  <c r="Q47" i="6" s="1"/>
  <c r="I47" i="6"/>
  <c r="N46" i="6"/>
  <c r="Q46" i="6" s="1"/>
  <c r="K45" i="6"/>
  <c r="J45" i="6"/>
  <c r="N45" i="6" s="1"/>
  <c r="Q45" i="6" s="1"/>
  <c r="K44" i="6"/>
  <c r="J44" i="6"/>
  <c r="N44" i="6" s="1"/>
  <c r="Q44" i="6" s="1"/>
  <c r="N43" i="6"/>
  <c r="Q43" i="6" s="1"/>
  <c r="N42" i="6"/>
  <c r="Q42" i="6" s="1"/>
  <c r="Q41" i="6"/>
  <c r="N41" i="6"/>
  <c r="N40" i="6"/>
  <c r="Q40" i="6" s="1"/>
  <c r="N39" i="6"/>
  <c r="Q39" i="6" s="1"/>
  <c r="N38" i="6"/>
  <c r="Q38" i="6" s="1"/>
  <c r="J37" i="6"/>
  <c r="N37" i="6" s="1"/>
  <c r="Q37" i="6" s="1"/>
  <c r="J36" i="6"/>
  <c r="N36" i="6" s="1"/>
  <c r="Q36" i="6" s="1"/>
  <c r="N35" i="6"/>
  <c r="Q35" i="6" s="1"/>
  <c r="J34" i="6"/>
  <c r="N34" i="6" s="1"/>
  <c r="Q34" i="6" s="1"/>
  <c r="Q33" i="6"/>
  <c r="N33" i="6"/>
  <c r="Q32" i="6"/>
  <c r="N32" i="6"/>
  <c r="N31" i="6"/>
  <c r="Q31" i="6" s="1"/>
  <c r="N30" i="6"/>
  <c r="Q30" i="6" s="1"/>
  <c r="Q29" i="6"/>
  <c r="N29" i="6"/>
  <c r="Q28" i="6"/>
  <c r="N28" i="6"/>
  <c r="N27" i="6"/>
  <c r="Q27" i="6" s="1"/>
  <c r="N26" i="6"/>
  <c r="Q26" i="6" s="1"/>
  <c r="Q25" i="6"/>
  <c r="N25" i="6"/>
  <c r="J24" i="6"/>
  <c r="N24" i="6" s="1"/>
  <c r="Q24" i="6" s="1"/>
  <c r="Q23" i="6"/>
  <c r="N23" i="6"/>
  <c r="N22" i="6"/>
  <c r="Q22" i="6" s="1"/>
  <c r="J22" i="6"/>
  <c r="J21" i="6"/>
  <c r="N21" i="6" s="1"/>
  <c r="Q21" i="6" s="1"/>
  <c r="J20" i="6"/>
  <c r="N20" i="6" s="1"/>
  <c r="Q20" i="6" s="1"/>
  <c r="Q19" i="6"/>
  <c r="N19" i="6"/>
  <c r="Q18" i="6"/>
  <c r="N18" i="6"/>
  <c r="N17" i="6"/>
  <c r="Q17" i="6" s="1"/>
  <c r="N16" i="6"/>
  <c r="Q16" i="6" s="1"/>
  <c r="Q15" i="6"/>
  <c r="N15" i="6"/>
  <c r="Q14" i="6"/>
  <c r="N14" i="6"/>
  <c r="J13" i="6"/>
  <c r="I13" i="6"/>
  <c r="N13" i="6" s="1"/>
  <c r="Q13" i="6" s="1"/>
  <c r="Q12" i="6"/>
  <c r="N12" i="6"/>
  <c r="Q11" i="6"/>
  <c r="N11" i="6"/>
  <c r="N10" i="6"/>
  <c r="Q10" i="6" s="1"/>
  <c r="J10" i="6"/>
  <c r="N9" i="6"/>
  <c r="Q9" i="6" s="1"/>
  <c r="N8" i="6"/>
  <c r="Q8" i="6" s="1"/>
  <c r="N7" i="6"/>
  <c r="Q7" i="6" s="1"/>
  <c r="Q6" i="6"/>
  <c r="N6" i="6"/>
  <c r="N5" i="6"/>
  <c r="Q5" i="6" s="1"/>
  <c r="N4" i="6"/>
  <c r="Q4" i="6" s="1"/>
  <c r="N3" i="6"/>
  <c r="Q3" i="6" s="1"/>
  <c r="Q2" i="6"/>
  <c r="N2" i="6"/>
</calcChain>
</file>

<file path=xl/sharedStrings.xml><?xml version="1.0" encoding="utf-8"?>
<sst xmlns="http://schemas.openxmlformats.org/spreadsheetml/2006/main" count="318" uniqueCount="83">
  <si>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</si>
  <si>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</si>
  <si>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</si>
  <si>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</si>
  <si>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</si>
  <si>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</si>
  <si>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</si>
  <si>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</si>
  <si>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</si>
  <si>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</si>
  <si>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</si>
  <si>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</si>
  <si>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</si>
  <si>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</si>
  <si>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</si>
  <si>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</si>
  <si>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</si>
  <si>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Andrea Cohen Barrack</t>
  </si>
  <si>
    <t>Chief Executive Officer</t>
  </si>
  <si>
    <t>Toronto, ON</t>
  </si>
  <si>
    <t>Board Member</t>
  </si>
  <si>
    <t>Thomas Chanzy</t>
  </si>
  <si>
    <t>VP, Public Affairs</t>
  </si>
  <si>
    <t>Blair Dimock</t>
  </si>
  <si>
    <t>Mississauga, ON</t>
  </si>
  <si>
    <t>VP, Community Investments</t>
  </si>
  <si>
    <t>St. Catharines, ON</t>
  </si>
  <si>
    <t>Ottawa, ON</t>
  </si>
  <si>
    <t>Travel to attend Board meeting</t>
  </si>
  <si>
    <t>Frank Passaro</t>
  </si>
  <si>
    <t>Travel to attend a sector-related event</t>
  </si>
  <si>
    <t>Travel to attend a sector-related meeting</t>
  </si>
  <si>
    <t xml:space="preserve">Travel to attend event on Foundation business </t>
  </si>
  <si>
    <t>Hamilton, ON</t>
  </si>
  <si>
    <t>Travel to attend granting meeting</t>
  </si>
  <si>
    <t>Thunder Bay, ON</t>
  </si>
  <si>
    <t>Barrie, ON</t>
  </si>
  <si>
    <t>Windsor, ON</t>
  </si>
  <si>
    <t>Sudbury, ON</t>
  </si>
  <si>
    <t>Travel to attend Leadership Team meeting</t>
  </si>
  <si>
    <t>Travel to attend a sector-related conference</t>
  </si>
  <si>
    <t>Travel to attend sector-related conferences</t>
  </si>
  <si>
    <t>Travel to meeting with regional staff</t>
  </si>
  <si>
    <t>North Bay, ON</t>
  </si>
  <si>
    <t>Travel to attend granting meetings</t>
  </si>
  <si>
    <t>Beth Puddicombe</t>
  </si>
  <si>
    <t>VP, Partnerships and Knowledge</t>
  </si>
  <si>
    <t>Dan Wilson</t>
  </si>
  <si>
    <t>Chief of Staff</t>
  </si>
  <si>
    <t>Denise Amyot</t>
  </si>
  <si>
    <t>Ina Gutium</t>
  </si>
  <si>
    <t>Chief Talent Officer</t>
  </si>
  <si>
    <t>Board member</t>
  </si>
  <si>
    <t>Mariana Catz</t>
  </si>
  <si>
    <t>Chief Operating Officer</t>
  </si>
  <si>
    <t>Susan Scotti</t>
  </si>
  <si>
    <t>Tim Jackson</t>
  </si>
  <si>
    <t>Tracey Elop</t>
  </si>
  <si>
    <t>Alton, ON</t>
  </si>
  <si>
    <t>Travel to attend off-site meeting</t>
  </si>
  <si>
    <t>Peterborough, ON</t>
  </si>
  <si>
    <t>London, ON</t>
  </si>
  <si>
    <t>Kingston, ON</t>
  </si>
  <si>
    <t>Travel to attend sector-related conference</t>
  </si>
  <si>
    <t>Boston, MA</t>
  </si>
  <si>
    <t xml:space="preserve">Travel to attend meeting on Foundation business </t>
  </si>
  <si>
    <t>Ben McNamee</t>
  </si>
  <si>
    <t>Washington, DC, Ottawa, ON</t>
  </si>
  <si>
    <t>New Orleans, LA</t>
  </si>
  <si>
    <t>Travel to attend governance training</t>
  </si>
  <si>
    <t>Windsor, Bradford, Kitchener, ON</t>
  </si>
  <si>
    <t>VP, Talent &amp; Corporate Services</t>
  </si>
  <si>
    <t>Travel to attend a professional development course</t>
  </si>
  <si>
    <t>San Francisco, CA</t>
  </si>
  <si>
    <t xml:space="preserve">Travel to attend a sector-related conference </t>
  </si>
  <si>
    <t>Florida, USA</t>
  </si>
  <si>
    <t>Travel to attend a sector-related events</t>
  </si>
  <si>
    <t xml:space="preserve">Travel to attend meeting with stakeholders </t>
  </si>
  <si>
    <t>Etobicoke, ON</t>
  </si>
  <si>
    <t>Baileboro, ON</t>
  </si>
  <si>
    <t>Cameron Clark</t>
  </si>
  <si>
    <t>Jeffrey Cyr</t>
  </si>
  <si>
    <t>Reynolds Mastin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</si>
</sst>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  <numFmt numFmtId="165" formatCode="&quot;$&quot;#,##0.00;[Red]&quot;$&quot;#,##0.00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165" fontId="2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4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44" fontId="5" fillId="0" borderId="1" xfId="0" applyNumberFormat="1" applyFont="1" applyFill="1" applyBorder="1" applyAlignment="1">
      <alignment horizontal="right"/>
    </xf>
    <xf numFmtId="44" fontId="5" fillId="0" borderId="1" xfId="1" applyNumberFormat="1" applyFont="1" applyFill="1" applyBorder="1" applyAlignment="1">
      <alignment horizontal="right"/>
    </xf>
    <xf numFmtId="43" fontId="5" fillId="0" borderId="1" xfId="2" applyFont="1" applyFill="1" applyBorder="1" applyAlignment="1">
      <alignment horizontal="right"/>
    </xf>
    <xf numFmtId="44" fontId="5" fillId="3" borderId="1" xfId="1" applyNumberFormat="1" applyFont="1" applyFill="1" applyBorder="1" applyAlignment="1">
      <alignment horizontal="right"/>
    </xf>
    <xf numFmtId="44" fontId="4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/>
    <xf numFmtId="44" fontId="5" fillId="0" borderId="1" xfId="1" applyFont="1" applyFill="1" applyBorder="1"/>
    <xf numFmtId="43" fontId="5" fillId="0" borderId="1" xfId="2" applyFont="1" applyFill="1" applyBorder="1"/>
    <xf numFmtId="0" fontId="5" fillId="0" borderId="1" xfId="0" applyFont="1" applyBorder="1"/>
    <xf numFmtId="44" fontId="5" fillId="0" borderId="1" xfId="1" applyFont="1" applyBorder="1"/>
    <xf numFmtId="0" fontId="4" fillId="0" borderId="1" xfId="0" applyFont="1" applyFill="1" applyBorder="1" applyAlignment="1">
      <alignment wrapText="1"/>
    </xf>
    <xf numFmtId="44" fontId="5" fillId="0" borderId="1" xfId="1" applyFont="1" applyFill="1" applyBorder="1" applyAlignment="1">
      <alignment wrapText="1"/>
    </xf>
    <xf numFmtId="44" fontId="5" fillId="0" borderId="1" xfId="0" applyNumberFormat="1" applyFont="1" applyFill="1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topLeftCell="B1" zoomScaleNormal="100" workbookViewId="0">
      <pane ySplit="1" topLeftCell="A2" activePane="bottomLeft" state="frozen"/>
      <selection pane="bottomLeft" activeCell="J19" sqref="J19"/>
    </sheetView>
  </sheetViews>
  <sheetFormatPr defaultRowHeight="12.75" x14ac:dyDescent="0.2"/>
  <cols>
    <col min="1" max="1" width="21.75" style="5" customWidth="1"/>
    <col min="2" max="2" width="18.5" style="5" customWidth="1"/>
    <col min="3" max="3" width="29.125" style="5" customWidth="1"/>
    <col min="4" max="4" width="12.875" style="5" customWidth="1"/>
    <col min="5" max="5" width="13" style="5" customWidth="1"/>
    <col min="6" max="6" width="14.75" style="5" customWidth="1"/>
    <col min="7" max="7" width="12.875" style="5" customWidth="1"/>
    <col min="8" max="8" width="13.375" style="5" customWidth="1"/>
    <col min="9" max="9" width="13.75" style="7" customWidth="1"/>
    <col min="10" max="10" width="14.5" style="7" customWidth="1"/>
    <col min="11" max="11" width="16" style="7" customWidth="1"/>
    <col min="12" max="12" width="9.75" style="7" customWidth="1"/>
    <col min="13" max="13" width="13" style="7" customWidth="1"/>
    <col min="14" max="14" width="12.625" style="7" customWidth="1"/>
    <col min="15" max="15" width="11.75" style="7" customWidth="1"/>
    <col min="16" max="16" width="11.375" style="7" customWidth="1"/>
    <col min="17" max="17" width="10.5" style="7" customWidth="1"/>
    <col min="18" max="16384" width="9" style="5"/>
  </cols>
  <sheetData>
    <row r="1" spans="1:17" s="3" customFormat="1" ht="25.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 s="4" customFormat="1" x14ac:dyDescent="0.2">
      <c r="A2" s="11" t="s">
        <v>17</v>
      </c>
      <c r="B2" s="11" t="s">
        <v>18</v>
      </c>
      <c r="C2" s="8" t="s">
        <v>30</v>
      </c>
      <c r="D2" s="10">
        <v>42690</v>
      </c>
      <c r="E2" s="10">
        <v>42690</v>
      </c>
      <c r="F2" s="11" t="s">
        <v>19</v>
      </c>
      <c r="G2" s="12"/>
      <c r="H2" s="13"/>
      <c r="I2" s="14"/>
      <c r="J2" s="15">
        <v>9.6</v>
      </c>
      <c r="K2" s="16"/>
      <c r="L2" s="14"/>
      <c r="M2" s="14"/>
      <c r="N2" s="17">
        <f t="shared" ref="N2:N33" si="0">SUM(I2:M2)</f>
        <v>9.6</v>
      </c>
      <c r="O2" s="14"/>
      <c r="P2" s="14"/>
      <c r="Q2" s="17">
        <f t="shared" ref="Q2:Q33" si="1">SUM(N2:P2)</f>
        <v>9.6</v>
      </c>
    </row>
    <row r="3" spans="1:17" s="4" customFormat="1" x14ac:dyDescent="0.2">
      <c r="A3" s="11" t="s">
        <v>17</v>
      </c>
      <c r="B3" s="11" t="s">
        <v>18</v>
      </c>
      <c r="C3" s="8" t="s">
        <v>31</v>
      </c>
      <c r="D3" s="10">
        <v>42690</v>
      </c>
      <c r="E3" s="10">
        <v>42690</v>
      </c>
      <c r="F3" s="11" t="s">
        <v>19</v>
      </c>
      <c r="G3" s="13"/>
      <c r="H3" s="13">
        <v>1</v>
      </c>
      <c r="I3" s="14"/>
      <c r="J3" s="15">
        <v>13</v>
      </c>
      <c r="K3" s="16"/>
      <c r="L3" s="14"/>
      <c r="M3" s="14"/>
      <c r="N3" s="17">
        <f t="shared" si="0"/>
        <v>13</v>
      </c>
      <c r="O3" s="14">
        <v>64.37</v>
      </c>
      <c r="P3" s="14"/>
      <c r="Q3" s="17">
        <f t="shared" si="1"/>
        <v>77.37</v>
      </c>
    </row>
    <row r="4" spans="1:17" s="4" customFormat="1" x14ac:dyDescent="0.2">
      <c r="A4" s="11" t="s">
        <v>17</v>
      </c>
      <c r="B4" s="11" t="s">
        <v>18</v>
      </c>
      <c r="C4" s="8" t="s">
        <v>31</v>
      </c>
      <c r="D4" s="10">
        <v>42691</v>
      </c>
      <c r="E4" s="10">
        <v>42691</v>
      </c>
      <c r="F4" s="11" t="s">
        <v>19</v>
      </c>
      <c r="G4" s="12"/>
      <c r="H4" s="13"/>
      <c r="I4" s="14"/>
      <c r="J4" s="15">
        <v>15</v>
      </c>
      <c r="K4" s="16"/>
      <c r="L4" s="14"/>
      <c r="M4" s="14"/>
      <c r="N4" s="17">
        <f t="shared" si="0"/>
        <v>15</v>
      </c>
      <c r="O4" s="14"/>
      <c r="P4" s="14"/>
      <c r="Q4" s="17">
        <f t="shared" si="1"/>
        <v>15</v>
      </c>
    </row>
    <row r="5" spans="1:17" s="4" customFormat="1" x14ac:dyDescent="0.2">
      <c r="A5" s="11" t="s">
        <v>17</v>
      </c>
      <c r="B5" s="9" t="s">
        <v>18</v>
      </c>
      <c r="C5" s="8" t="s">
        <v>30</v>
      </c>
      <c r="D5" s="10">
        <v>42697</v>
      </c>
      <c r="E5" s="10">
        <v>42697</v>
      </c>
      <c r="F5" s="11" t="s">
        <v>19</v>
      </c>
      <c r="G5" s="14"/>
      <c r="H5" s="12"/>
      <c r="I5" s="14"/>
      <c r="J5" s="18">
        <v>10.88</v>
      </c>
      <c r="K5" s="16"/>
      <c r="L5" s="14"/>
      <c r="M5" s="14"/>
      <c r="N5" s="17">
        <f t="shared" si="0"/>
        <v>10.88</v>
      </c>
      <c r="O5" s="14"/>
      <c r="P5" s="14"/>
      <c r="Q5" s="17">
        <f t="shared" si="1"/>
        <v>10.88</v>
      </c>
    </row>
    <row r="6" spans="1:17" s="4" customFormat="1" x14ac:dyDescent="0.2">
      <c r="A6" s="11" t="s">
        <v>17</v>
      </c>
      <c r="B6" s="11" t="s">
        <v>18</v>
      </c>
      <c r="C6" s="8" t="s">
        <v>30</v>
      </c>
      <c r="D6" s="10">
        <v>42698</v>
      </c>
      <c r="E6" s="10">
        <v>42698</v>
      </c>
      <c r="F6" s="11" t="s">
        <v>19</v>
      </c>
      <c r="G6" s="12"/>
      <c r="H6" s="13"/>
      <c r="I6" s="14"/>
      <c r="J6" s="15">
        <v>22.12</v>
      </c>
      <c r="K6" s="16"/>
      <c r="L6" s="14"/>
      <c r="M6" s="14"/>
      <c r="N6" s="17">
        <f t="shared" si="0"/>
        <v>22.12</v>
      </c>
      <c r="O6" s="14"/>
      <c r="P6" s="14"/>
      <c r="Q6" s="17">
        <f t="shared" si="1"/>
        <v>22.12</v>
      </c>
    </row>
    <row r="7" spans="1:17" s="4" customFormat="1" x14ac:dyDescent="0.2">
      <c r="A7" s="11" t="s">
        <v>17</v>
      </c>
      <c r="B7" s="11" t="s">
        <v>18</v>
      </c>
      <c r="C7" s="8" t="s">
        <v>31</v>
      </c>
      <c r="D7" s="10">
        <v>42702</v>
      </c>
      <c r="E7" s="10">
        <v>42702</v>
      </c>
      <c r="F7" s="11" t="s">
        <v>19</v>
      </c>
      <c r="G7" s="12"/>
      <c r="H7" s="13"/>
      <c r="I7" s="14"/>
      <c r="J7" s="15">
        <v>18.5</v>
      </c>
      <c r="K7" s="16"/>
      <c r="L7" s="14"/>
      <c r="M7" s="14"/>
      <c r="N7" s="17">
        <f t="shared" si="0"/>
        <v>18.5</v>
      </c>
      <c r="O7" s="14"/>
      <c r="P7" s="14"/>
      <c r="Q7" s="17">
        <f t="shared" si="1"/>
        <v>18.5</v>
      </c>
    </row>
    <row r="8" spans="1:17" s="4" customFormat="1" ht="24" x14ac:dyDescent="0.2">
      <c r="A8" s="11" t="s">
        <v>17</v>
      </c>
      <c r="B8" s="11" t="s">
        <v>18</v>
      </c>
      <c r="C8" s="9" t="s">
        <v>39</v>
      </c>
      <c r="D8" s="10">
        <v>42709</v>
      </c>
      <c r="E8" s="10">
        <v>42709</v>
      </c>
      <c r="F8" s="11" t="s">
        <v>19</v>
      </c>
      <c r="G8" s="12"/>
      <c r="H8" s="13"/>
      <c r="I8" s="14"/>
      <c r="J8" s="15">
        <v>17.7</v>
      </c>
      <c r="K8" s="16"/>
      <c r="L8" s="14"/>
      <c r="M8" s="14"/>
      <c r="N8" s="17">
        <f t="shared" si="0"/>
        <v>17.7</v>
      </c>
      <c r="O8" s="14"/>
      <c r="P8" s="14"/>
      <c r="Q8" s="17">
        <f t="shared" si="1"/>
        <v>17.7</v>
      </c>
    </row>
    <row r="9" spans="1:17" s="4" customFormat="1" ht="24" x14ac:dyDescent="0.2">
      <c r="A9" s="11" t="s">
        <v>17</v>
      </c>
      <c r="B9" s="11" t="s">
        <v>18</v>
      </c>
      <c r="C9" s="9" t="s">
        <v>39</v>
      </c>
      <c r="D9" s="10">
        <v>42711</v>
      </c>
      <c r="E9" s="10">
        <v>42711</v>
      </c>
      <c r="F9" s="11" t="s">
        <v>19</v>
      </c>
      <c r="G9" s="12"/>
      <c r="H9" s="13"/>
      <c r="I9" s="14"/>
      <c r="J9" s="15">
        <v>17.7</v>
      </c>
      <c r="K9" s="16"/>
      <c r="L9" s="14"/>
      <c r="M9" s="14"/>
      <c r="N9" s="17">
        <f t="shared" si="0"/>
        <v>17.7</v>
      </c>
      <c r="O9" s="14"/>
      <c r="P9" s="14"/>
      <c r="Q9" s="17">
        <f t="shared" si="1"/>
        <v>17.7</v>
      </c>
    </row>
    <row r="10" spans="1:17" s="4" customFormat="1" x14ac:dyDescent="0.2">
      <c r="A10" s="24" t="s">
        <v>17</v>
      </c>
      <c r="B10" s="29" t="s">
        <v>18</v>
      </c>
      <c r="C10" s="8" t="s">
        <v>30</v>
      </c>
      <c r="D10" s="21">
        <v>42745</v>
      </c>
      <c r="E10" s="21">
        <v>42745</v>
      </c>
      <c r="F10" s="11" t="s">
        <v>19</v>
      </c>
      <c r="G10" s="23"/>
      <c r="H10" s="12"/>
      <c r="I10" s="15"/>
      <c r="J10" s="15">
        <f>10.2+12</f>
        <v>22.2</v>
      </c>
      <c r="K10" s="15"/>
      <c r="L10" s="15"/>
      <c r="M10" s="15"/>
      <c r="N10" s="17">
        <f t="shared" si="0"/>
        <v>22.2</v>
      </c>
      <c r="O10" s="15"/>
      <c r="P10" s="15"/>
      <c r="Q10" s="17">
        <f t="shared" si="1"/>
        <v>22.2</v>
      </c>
    </row>
    <row r="11" spans="1:17" s="4" customFormat="1" ht="24" x14ac:dyDescent="0.2">
      <c r="A11" s="11" t="s">
        <v>17</v>
      </c>
      <c r="B11" s="11" t="s">
        <v>18</v>
      </c>
      <c r="C11" s="9" t="s">
        <v>39</v>
      </c>
      <c r="D11" s="10">
        <v>42751</v>
      </c>
      <c r="E11" s="10">
        <v>42752</v>
      </c>
      <c r="F11" s="11" t="s">
        <v>58</v>
      </c>
      <c r="G11" s="14"/>
      <c r="H11" s="12"/>
      <c r="I11" s="14"/>
      <c r="J11" s="25">
        <v>72</v>
      </c>
      <c r="K11" s="16">
        <v>149</v>
      </c>
      <c r="L11" s="14"/>
      <c r="M11" s="14"/>
      <c r="N11" s="17">
        <f t="shared" si="0"/>
        <v>221</v>
      </c>
      <c r="O11" s="14"/>
      <c r="P11" s="14"/>
      <c r="Q11" s="17">
        <f t="shared" si="1"/>
        <v>221</v>
      </c>
    </row>
    <row r="12" spans="1:17" s="4" customFormat="1" x14ac:dyDescent="0.2">
      <c r="A12" s="24" t="s">
        <v>17</v>
      </c>
      <c r="B12" s="9" t="s">
        <v>18</v>
      </c>
      <c r="C12" s="8" t="s">
        <v>30</v>
      </c>
      <c r="D12" s="10">
        <v>42753</v>
      </c>
      <c r="E12" s="10">
        <v>42753</v>
      </c>
      <c r="F12" s="11" t="s">
        <v>19</v>
      </c>
      <c r="G12" s="24"/>
      <c r="H12" s="24"/>
      <c r="I12" s="24"/>
      <c r="J12" s="25">
        <v>14.66</v>
      </c>
      <c r="K12" s="26"/>
      <c r="L12" s="25"/>
      <c r="M12" s="25"/>
      <c r="N12" s="17">
        <f t="shared" si="0"/>
        <v>14.66</v>
      </c>
      <c r="O12" s="25"/>
      <c r="P12" s="25"/>
      <c r="Q12" s="17">
        <f t="shared" si="1"/>
        <v>14.66</v>
      </c>
    </row>
    <row r="13" spans="1:17" s="4" customFormat="1" ht="24" x14ac:dyDescent="0.2">
      <c r="A13" s="11" t="s">
        <v>17</v>
      </c>
      <c r="B13" s="11" t="s">
        <v>18</v>
      </c>
      <c r="C13" s="8" t="s">
        <v>40</v>
      </c>
      <c r="D13" s="10">
        <v>42771</v>
      </c>
      <c r="E13" s="10">
        <v>42771</v>
      </c>
      <c r="F13" s="19" t="s">
        <v>27</v>
      </c>
      <c r="G13" s="12"/>
      <c r="H13" s="13"/>
      <c r="I13" s="14">
        <f>416.25+18+75</f>
        <v>509.25</v>
      </c>
      <c r="J13" s="15">
        <f>36.74+37.45+58.65+62.1</f>
        <v>194.94</v>
      </c>
      <c r="K13" s="16">
        <v>646.84</v>
      </c>
      <c r="L13" s="25">
        <v>50.88</v>
      </c>
      <c r="M13" s="14"/>
      <c r="N13" s="17">
        <f t="shared" si="0"/>
        <v>1401.9100000000003</v>
      </c>
      <c r="O13" s="14"/>
      <c r="P13" s="14"/>
      <c r="Q13" s="17">
        <f t="shared" si="1"/>
        <v>1401.9100000000003</v>
      </c>
    </row>
    <row r="14" spans="1:17" s="4" customFormat="1" x14ac:dyDescent="0.2">
      <c r="A14" s="24" t="s">
        <v>17</v>
      </c>
      <c r="B14" s="9" t="s">
        <v>18</v>
      </c>
      <c r="C14" s="8" t="s">
        <v>30</v>
      </c>
      <c r="D14" s="10">
        <v>42775</v>
      </c>
      <c r="E14" s="10">
        <v>42775</v>
      </c>
      <c r="F14" s="11" t="s">
        <v>19</v>
      </c>
      <c r="G14" s="14"/>
      <c r="H14" s="12"/>
      <c r="I14" s="14"/>
      <c r="J14" s="15">
        <v>25</v>
      </c>
      <c r="K14" s="16"/>
      <c r="L14" s="14"/>
      <c r="M14" s="14"/>
      <c r="N14" s="17">
        <f t="shared" si="0"/>
        <v>25</v>
      </c>
      <c r="O14" s="14"/>
      <c r="P14" s="14"/>
      <c r="Q14" s="17">
        <f t="shared" si="1"/>
        <v>25</v>
      </c>
    </row>
    <row r="15" spans="1:17" s="4" customFormat="1" x14ac:dyDescent="0.2">
      <c r="A15" s="11" t="s">
        <v>17</v>
      </c>
      <c r="B15" s="9" t="s">
        <v>18</v>
      </c>
      <c r="C15" s="8" t="s">
        <v>30</v>
      </c>
      <c r="D15" s="10">
        <v>42795</v>
      </c>
      <c r="E15" s="10">
        <v>42795</v>
      </c>
      <c r="F15" s="11" t="s">
        <v>19</v>
      </c>
      <c r="G15" s="14"/>
      <c r="H15" s="12"/>
      <c r="I15" s="14"/>
      <c r="J15" s="18">
        <v>12.25</v>
      </c>
      <c r="K15" s="16"/>
      <c r="L15" s="14"/>
      <c r="M15" s="14"/>
      <c r="N15" s="17">
        <f t="shared" si="0"/>
        <v>12.25</v>
      </c>
      <c r="O15" s="14"/>
      <c r="P15" s="14"/>
      <c r="Q15" s="17">
        <f t="shared" si="1"/>
        <v>12.25</v>
      </c>
    </row>
    <row r="16" spans="1:17" s="4" customFormat="1" x14ac:dyDescent="0.2">
      <c r="A16" s="24" t="s">
        <v>17</v>
      </c>
      <c r="B16" s="9" t="s">
        <v>18</v>
      </c>
      <c r="C16" s="9" t="s">
        <v>59</v>
      </c>
      <c r="D16" s="10">
        <v>42821</v>
      </c>
      <c r="E16" s="10">
        <v>42821</v>
      </c>
      <c r="F16" s="11" t="s">
        <v>19</v>
      </c>
      <c r="G16" s="14"/>
      <c r="H16" s="12"/>
      <c r="I16" s="14"/>
      <c r="J16" s="15">
        <v>12</v>
      </c>
      <c r="K16" s="16"/>
      <c r="L16" s="14"/>
      <c r="M16" s="14"/>
      <c r="N16" s="17">
        <f t="shared" si="0"/>
        <v>12</v>
      </c>
      <c r="O16" s="14"/>
      <c r="P16" s="14"/>
      <c r="Q16" s="17">
        <f t="shared" si="1"/>
        <v>12</v>
      </c>
    </row>
    <row r="17" spans="1:17" s="4" customFormat="1" ht="24" x14ac:dyDescent="0.2">
      <c r="A17" s="24" t="s">
        <v>45</v>
      </c>
      <c r="B17" s="9" t="s">
        <v>25</v>
      </c>
      <c r="C17" s="9" t="s">
        <v>32</v>
      </c>
      <c r="D17" s="10">
        <v>42453</v>
      </c>
      <c r="E17" s="10">
        <v>42424</v>
      </c>
      <c r="F17" s="11" t="s">
        <v>19</v>
      </c>
      <c r="G17" s="14"/>
      <c r="H17" s="12"/>
      <c r="I17" s="15"/>
      <c r="J17" s="15">
        <v>22</v>
      </c>
      <c r="K17" s="16"/>
      <c r="L17" s="15"/>
      <c r="M17" s="15"/>
      <c r="N17" s="17">
        <f t="shared" si="0"/>
        <v>22</v>
      </c>
      <c r="O17" s="15"/>
      <c r="P17" s="15"/>
      <c r="Q17" s="17">
        <f t="shared" si="1"/>
        <v>22</v>
      </c>
    </row>
    <row r="18" spans="1:17" s="4" customFormat="1" ht="24" x14ac:dyDescent="0.2">
      <c r="A18" s="24" t="s">
        <v>45</v>
      </c>
      <c r="B18" s="9" t="s">
        <v>25</v>
      </c>
      <c r="C18" s="9" t="s">
        <v>30</v>
      </c>
      <c r="D18" s="10">
        <v>42467</v>
      </c>
      <c r="E18" s="10">
        <v>42467</v>
      </c>
      <c r="F18" s="11" t="s">
        <v>19</v>
      </c>
      <c r="G18" s="14"/>
      <c r="H18" s="12"/>
      <c r="I18" s="15"/>
      <c r="J18" s="15">
        <v>29</v>
      </c>
      <c r="K18" s="16"/>
      <c r="L18" s="15"/>
      <c r="M18" s="15"/>
      <c r="N18" s="17">
        <f t="shared" si="0"/>
        <v>29</v>
      </c>
      <c r="O18" s="15"/>
      <c r="P18" s="15"/>
      <c r="Q18" s="17">
        <f t="shared" si="1"/>
        <v>29</v>
      </c>
    </row>
    <row r="19" spans="1:17" s="4" customFormat="1" ht="24" x14ac:dyDescent="0.2">
      <c r="A19" s="24" t="s">
        <v>45</v>
      </c>
      <c r="B19" s="9" t="s">
        <v>25</v>
      </c>
      <c r="C19" s="9" t="s">
        <v>39</v>
      </c>
      <c r="D19" s="10">
        <v>42494</v>
      </c>
      <c r="E19" s="10">
        <v>42494</v>
      </c>
      <c r="F19" s="11" t="s">
        <v>19</v>
      </c>
      <c r="G19" s="14"/>
      <c r="H19" s="12"/>
      <c r="I19" s="15"/>
      <c r="J19" s="15">
        <v>22</v>
      </c>
      <c r="K19" s="16"/>
      <c r="L19" s="15"/>
      <c r="M19" s="15"/>
      <c r="N19" s="17">
        <f t="shared" si="0"/>
        <v>22</v>
      </c>
      <c r="O19" s="15"/>
      <c r="P19" s="15"/>
      <c r="Q19" s="17">
        <f t="shared" si="1"/>
        <v>22</v>
      </c>
    </row>
    <row r="20" spans="1:17" ht="24" x14ac:dyDescent="0.2">
      <c r="A20" s="24" t="s">
        <v>45</v>
      </c>
      <c r="B20" s="9" t="s">
        <v>25</v>
      </c>
      <c r="C20" s="9" t="s">
        <v>44</v>
      </c>
      <c r="D20" s="10">
        <v>42495</v>
      </c>
      <c r="E20" s="10">
        <v>42495</v>
      </c>
      <c r="F20" s="19" t="s">
        <v>24</v>
      </c>
      <c r="G20" s="14"/>
      <c r="H20" s="12"/>
      <c r="I20" s="15"/>
      <c r="J20" s="15">
        <f>138.4+24</f>
        <v>162.4</v>
      </c>
      <c r="K20" s="16"/>
      <c r="L20" s="15"/>
      <c r="M20" s="15"/>
      <c r="N20" s="17">
        <f t="shared" si="0"/>
        <v>162.4</v>
      </c>
      <c r="O20" s="15"/>
      <c r="P20" s="15"/>
      <c r="Q20" s="17">
        <f t="shared" si="1"/>
        <v>162.4</v>
      </c>
    </row>
    <row r="21" spans="1:17" ht="24" x14ac:dyDescent="0.2">
      <c r="A21" s="24" t="s">
        <v>45</v>
      </c>
      <c r="B21" s="9" t="s">
        <v>25</v>
      </c>
      <c r="C21" s="9" t="s">
        <v>44</v>
      </c>
      <c r="D21" s="10">
        <v>42517</v>
      </c>
      <c r="E21" s="10">
        <v>42518</v>
      </c>
      <c r="F21" s="19" t="s">
        <v>35</v>
      </c>
      <c r="G21" s="14"/>
      <c r="H21" s="12"/>
      <c r="I21" s="15"/>
      <c r="J21" s="15">
        <f>85.2+12+12.39</f>
        <v>109.59</v>
      </c>
      <c r="K21" s="16"/>
      <c r="L21" s="15">
        <v>35.4</v>
      </c>
      <c r="M21" s="15"/>
      <c r="N21" s="17">
        <f t="shared" si="0"/>
        <v>144.99</v>
      </c>
      <c r="O21" s="15"/>
      <c r="P21" s="15"/>
      <c r="Q21" s="17">
        <f t="shared" si="1"/>
        <v>144.99</v>
      </c>
    </row>
    <row r="22" spans="1:17" ht="24" x14ac:dyDescent="0.2">
      <c r="A22" s="24" t="s">
        <v>45</v>
      </c>
      <c r="B22" s="9" t="s">
        <v>25</v>
      </c>
      <c r="C22" s="9" t="s">
        <v>44</v>
      </c>
      <c r="D22" s="10">
        <v>42520</v>
      </c>
      <c r="E22" s="10">
        <v>42521</v>
      </c>
      <c r="F22" s="19" t="s">
        <v>43</v>
      </c>
      <c r="G22" s="14"/>
      <c r="H22" s="12"/>
      <c r="I22" s="15"/>
      <c r="J22" s="15">
        <f>27.5+105.39</f>
        <v>132.88999999999999</v>
      </c>
      <c r="K22" s="16"/>
      <c r="L22" s="15">
        <v>9.9499999999999993</v>
      </c>
      <c r="M22" s="15"/>
      <c r="N22" s="17">
        <f t="shared" si="0"/>
        <v>142.83999999999997</v>
      </c>
      <c r="O22" s="15"/>
      <c r="P22" s="15"/>
      <c r="Q22" s="17">
        <f t="shared" si="1"/>
        <v>142.83999999999997</v>
      </c>
    </row>
    <row r="23" spans="1:17" ht="24" x14ac:dyDescent="0.2">
      <c r="A23" s="24" t="s">
        <v>45</v>
      </c>
      <c r="B23" s="9" t="s">
        <v>25</v>
      </c>
      <c r="C23" s="9" t="s">
        <v>44</v>
      </c>
      <c r="D23" s="10">
        <v>42523</v>
      </c>
      <c r="E23" s="10">
        <v>42523</v>
      </c>
      <c r="F23" s="19" t="s">
        <v>27</v>
      </c>
      <c r="G23" s="14"/>
      <c r="H23" s="12"/>
      <c r="I23" s="15"/>
      <c r="J23" s="15">
        <v>42.61</v>
      </c>
      <c r="K23" s="16"/>
      <c r="L23" s="15">
        <v>18.7</v>
      </c>
      <c r="M23" s="15"/>
      <c r="N23" s="17">
        <f t="shared" si="0"/>
        <v>61.31</v>
      </c>
      <c r="O23" s="15"/>
      <c r="P23" s="15"/>
      <c r="Q23" s="17">
        <f t="shared" si="1"/>
        <v>61.31</v>
      </c>
    </row>
    <row r="24" spans="1:17" ht="24" x14ac:dyDescent="0.2">
      <c r="A24" s="24" t="s">
        <v>45</v>
      </c>
      <c r="B24" s="9" t="s">
        <v>25</v>
      </c>
      <c r="C24" s="9" t="s">
        <v>34</v>
      </c>
      <c r="D24" s="10">
        <v>42529</v>
      </c>
      <c r="E24" s="10">
        <v>42529</v>
      </c>
      <c r="F24" s="19" t="s">
        <v>60</v>
      </c>
      <c r="G24" s="14"/>
      <c r="H24" s="12"/>
      <c r="I24" s="15"/>
      <c r="J24" s="15">
        <f>11.56+12.6+93.88</f>
        <v>118.03999999999999</v>
      </c>
      <c r="K24" s="16"/>
      <c r="L24" s="15">
        <v>9.9499999999999993</v>
      </c>
      <c r="M24" s="15"/>
      <c r="N24" s="17">
        <f t="shared" si="0"/>
        <v>127.99</v>
      </c>
      <c r="O24" s="15"/>
      <c r="P24" s="15"/>
      <c r="Q24" s="17">
        <f t="shared" si="1"/>
        <v>127.99</v>
      </c>
    </row>
    <row r="25" spans="1:17" ht="24" x14ac:dyDescent="0.2">
      <c r="A25" s="24" t="s">
        <v>45</v>
      </c>
      <c r="B25" s="9" t="s">
        <v>25</v>
      </c>
      <c r="C25" s="9" t="s">
        <v>42</v>
      </c>
      <c r="D25" s="10">
        <v>42530</v>
      </c>
      <c r="E25" s="10">
        <v>42530</v>
      </c>
      <c r="F25" s="19" t="s">
        <v>61</v>
      </c>
      <c r="G25" s="14"/>
      <c r="H25" s="12"/>
      <c r="I25" s="15"/>
      <c r="J25" s="15">
        <v>33.72</v>
      </c>
      <c r="K25" s="16"/>
      <c r="L25" s="15"/>
      <c r="M25" s="15"/>
      <c r="N25" s="17">
        <f t="shared" si="0"/>
        <v>33.72</v>
      </c>
      <c r="O25" s="15"/>
      <c r="P25" s="15"/>
      <c r="Q25" s="17">
        <f t="shared" si="1"/>
        <v>33.72</v>
      </c>
    </row>
    <row r="26" spans="1:17" ht="24" x14ac:dyDescent="0.2">
      <c r="A26" s="24" t="s">
        <v>45</v>
      </c>
      <c r="B26" s="9" t="s">
        <v>25</v>
      </c>
      <c r="C26" s="9" t="s">
        <v>39</v>
      </c>
      <c r="D26" s="10">
        <v>42548</v>
      </c>
      <c r="E26" s="10">
        <v>42548</v>
      </c>
      <c r="F26" s="11" t="s">
        <v>19</v>
      </c>
      <c r="G26" s="14"/>
      <c r="H26" s="12"/>
      <c r="I26" s="15"/>
      <c r="J26" s="15">
        <v>11.4</v>
      </c>
      <c r="K26" s="16"/>
      <c r="L26" s="15"/>
      <c r="M26" s="15"/>
      <c r="N26" s="17">
        <f t="shared" si="0"/>
        <v>11.4</v>
      </c>
      <c r="O26" s="15"/>
      <c r="P26" s="15"/>
      <c r="Q26" s="17">
        <f t="shared" si="1"/>
        <v>11.4</v>
      </c>
    </row>
    <row r="27" spans="1:17" ht="24" x14ac:dyDescent="0.2">
      <c r="A27" s="24" t="s">
        <v>45</v>
      </c>
      <c r="B27" s="9" t="s">
        <v>25</v>
      </c>
      <c r="C27" s="9" t="s">
        <v>44</v>
      </c>
      <c r="D27" s="10">
        <v>42621</v>
      </c>
      <c r="E27" s="10">
        <v>42621</v>
      </c>
      <c r="F27" s="19" t="s">
        <v>27</v>
      </c>
      <c r="G27" s="14"/>
      <c r="H27" s="12"/>
      <c r="I27" s="15"/>
      <c r="J27" s="15">
        <v>58</v>
      </c>
      <c r="K27" s="16"/>
      <c r="L27" s="15"/>
      <c r="M27" s="15"/>
      <c r="N27" s="17">
        <f t="shared" si="0"/>
        <v>58</v>
      </c>
      <c r="O27" s="15"/>
      <c r="P27" s="15"/>
      <c r="Q27" s="17">
        <f t="shared" si="1"/>
        <v>58</v>
      </c>
    </row>
    <row r="28" spans="1:17" ht="24" x14ac:dyDescent="0.2">
      <c r="A28" s="24" t="s">
        <v>45</v>
      </c>
      <c r="B28" s="9" t="s">
        <v>25</v>
      </c>
      <c r="C28" s="9" t="s">
        <v>44</v>
      </c>
      <c r="D28" s="10">
        <v>42622</v>
      </c>
      <c r="E28" s="10">
        <v>42623</v>
      </c>
      <c r="F28" s="19" t="s">
        <v>38</v>
      </c>
      <c r="G28" s="14"/>
      <c r="H28" s="12"/>
      <c r="I28" s="15"/>
      <c r="J28" s="15">
        <v>111.22</v>
      </c>
      <c r="K28" s="16"/>
      <c r="L28" s="15">
        <v>33.880000000000003</v>
      </c>
      <c r="M28" s="15"/>
      <c r="N28" s="17">
        <f t="shared" si="0"/>
        <v>145.1</v>
      </c>
      <c r="O28" s="15"/>
      <c r="P28" s="15"/>
      <c r="Q28" s="17">
        <f t="shared" si="1"/>
        <v>145.1</v>
      </c>
    </row>
    <row r="29" spans="1:17" ht="24" x14ac:dyDescent="0.2">
      <c r="A29" s="24" t="s">
        <v>45</v>
      </c>
      <c r="B29" s="9" t="s">
        <v>25</v>
      </c>
      <c r="C29" s="9" t="s">
        <v>34</v>
      </c>
      <c r="D29" s="10">
        <v>42626</v>
      </c>
      <c r="E29" s="10">
        <v>42626</v>
      </c>
      <c r="F29" s="19" t="s">
        <v>24</v>
      </c>
      <c r="G29" s="14"/>
      <c r="H29" s="12"/>
      <c r="I29" s="15"/>
      <c r="J29" s="15">
        <v>49.95</v>
      </c>
      <c r="K29" s="16"/>
      <c r="L29" s="15"/>
      <c r="M29" s="15"/>
      <c r="N29" s="17">
        <f t="shared" si="0"/>
        <v>49.95</v>
      </c>
      <c r="O29" s="15"/>
      <c r="P29" s="15"/>
      <c r="Q29" s="17">
        <f t="shared" si="1"/>
        <v>49.95</v>
      </c>
    </row>
    <row r="30" spans="1:17" ht="24" x14ac:dyDescent="0.2">
      <c r="A30" s="24" t="s">
        <v>45</v>
      </c>
      <c r="B30" s="9" t="s">
        <v>25</v>
      </c>
      <c r="C30" s="8" t="s">
        <v>28</v>
      </c>
      <c r="D30" s="10">
        <v>42640</v>
      </c>
      <c r="E30" s="10">
        <v>42640</v>
      </c>
      <c r="F30" s="19" t="s">
        <v>38</v>
      </c>
      <c r="G30" s="14"/>
      <c r="H30" s="12"/>
      <c r="I30" s="15"/>
      <c r="J30" s="15">
        <v>66</v>
      </c>
      <c r="K30" s="16"/>
      <c r="L30" s="15">
        <v>17.7</v>
      </c>
      <c r="M30" s="15"/>
      <c r="N30" s="17">
        <f t="shared" si="0"/>
        <v>83.7</v>
      </c>
      <c r="O30" s="15"/>
      <c r="P30" s="15"/>
      <c r="Q30" s="17">
        <f t="shared" si="1"/>
        <v>83.7</v>
      </c>
    </row>
    <row r="31" spans="1:17" ht="24" x14ac:dyDescent="0.2">
      <c r="A31" s="24" t="s">
        <v>45</v>
      </c>
      <c r="B31" s="9" t="s">
        <v>25</v>
      </c>
      <c r="C31" s="9" t="s">
        <v>44</v>
      </c>
      <c r="D31" s="10">
        <v>42683</v>
      </c>
      <c r="E31" s="10">
        <v>42683</v>
      </c>
      <c r="F31" s="19" t="s">
        <v>37</v>
      </c>
      <c r="G31" s="14"/>
      <c r="H31" s="12"/>
      <c r="I31" s="15"/>
      <c r="J31" s="15">
        <v>60.34</v>
      </c>
      <c r="K31" s="16"/>
      <c r="L31" s="15">
        <v>9.9499999999999993</v>
      </c>
      <c r="M31" s="15"/>
      <c r="N31" s="17">
        <f t="shared" si="0"/>
        <v>70.290000000000006</v>
      </c>
      <c r="O31" s="15"/>
      <c r="P31" s="15"/>
      <c r="Q31" s="17">
        <f t="shared" si="1"/>
        <v>70.290000000000006</v>
      </c>
    </row>
    <row r="32" spans="1:17" ht="24" x14ac:dyDescent="0.2">
      <c r="A32" s="24" t="s">
        <v>45</v>
      </c>
      <c r="B32" s="9" t="s">
        <v>25</v>
      </c>
      <c r="C32" s="9" t="s">
        <v>30</v>
      </c>
      <c r="D32" s="10">
        <v>42698</v>
      </c>
      <c r="E32" s="10">
        <v>42698</v>
      </c>
      <c r="F32" s="11" t="s">
        <v>19</v>
      </c>
      <c r="G32" s="14"/>
      <c r="H32" s="12"/>
      <c r="I32" s="15"/>
      <c r="J32" s="15">
        <v>35.83</v>
      </c>
      <c r="K32" s="16"/>
      <c r="L32" s="15"/>
      <c r="M32" s="15"/>
      <c r="N32" s="17">
        <f t="shared" si="0"/>
        <v>35.83</v>
      </c>
      <c r="O32" s="15"/>
      <c r="P32" s="15"/>
      <c r="Q32" s="17">
        <f t="shared" si="1"/>
        <v>35.83</v>
      </c>
    </row>
    <row r="33" spans="1:17" ht="24" x14ac:dyDescent="0.2">
      <c r="A33" s="24" t="s">
        <v>45</v>
      </c>
      <c r="B33" s="9" t="s">
        <v>25</v>
      </c>
      <c r="C33" s="9" t="s">
        <v>39</v>
      </c>
      <c r="D33" s="10">
        <v>42751</v>
      </c>
      <c r="E33" s="10">
        <v>42752</v>
      </c>
      <c r="F33" s="11" t="s">
        <v>58</v>
      </c>
      <c r="G33" s="14"/>
      <c r="H33" s="12"/>
      <c r="I33" s="14"/>
      <c r="J33" s="15"/>
      <c r="K33" s="16">
        <v>149</v>
      </c>
      <c r="L33" s="14"/>
      <c r="M33" s="14"/>
      <c r="N33" s="17">
        <f t="shared" si="0"/>
        <v>149</v>
      </c>
      <c r="O33" s="14"/>
      <c r="P33" s="14"/>
      <c r="Q33" s="17">
        <f t="shared" si="1"/>
        <v>149</v>
      </c>
    </row>
    <row r="34" spans="1:17" ht="24" x14ac:dyDescent="0.2">
      <c r="A34" s="24" t="s">
        <v>45</v>
      </c>
      <c r="B34" s="9" t="s">
        <v>25</v>
      </c>
      <c r="C34" s="9" t="s">
        <v>44</v>
      </c>
      <c r="D34" s="10">
        <v>42793</v>
      </c>
      <c r="E34" s="10">
        <v>42794</v>
      </c>
      <c r="F34" s="19" t="s">
        <v>62</v>
      </c>
      <c r="G34" s="14"/>
      <c r="H34" s="12"/>
      <c r="I34" s="15"/>
      <c r="J34" s="15">
        <f>133.65+24+14.5</f>
        <v>172.15</v>
      </c>
      <c r="K34" s="16"/>
      <c r="L34" s="15">
        <v>8.85</v>
      </c>
      <c r="M34" s="15"/>
      <c r="N34" s="17">
        <f t="shared" ref="N34:N60" si="2">SUM(I34:M34)</f>
        <v>181</v>
      </c>
      <c r="O34" s="15"/>
      <c r="P34" s="15"/>
      <c r="Q34" s="17">
        <f t="shared" ref="Q34:Q60" si="3">SUM(N34:P34)</f>
        <v>181</v>
      </c>
    </row>
    <row r="35" spans="1:17" ht="24" x14ac:dyDescent="0.2">
      <c r="A35" s="24" t="s">
        <v>45</v>
      </c>
      <c r="B35" s="9" t="s">
        <v>25</v>
      </c>
      <c r="C35" s="9" t="s">
        <v>44</v>
      </c>
      <c r="D35" s="10">
        <v>42793</v>
      </c>
      <c r="E35" s="10">
        <v>42793</v>
      </c>
      <c r="F35" s="19" t="s">
        <v>33</v>
      </c>
      <c r="G35" s="14"/>
      <c r="H35" s="12"/>
      <c r="I35" s="15"/>
      <c r="J35" s="15">
        <v>9.85</v>
      </c>
      <c r="K35" s="16"/>
      <c r="L35" s="15"/>
      <c r="M35" s="15"/>
      <c r="N35" s="17">
        <f t="shared" si="2"/>
        <v>9.85</v>
      </c>
      <c r="O35" s="15"/>
      <c r="P35" s="15"/>
      <c r="Q35" s="17">
        <f t="shared" si="3"/>
        <v>9.85</v>
      </c>
    </row>
    <row r="36" spans="1:17" ht="24" x14ac:dyDescent="0.2">
      <c r="A36" s="24" t="s">
        <v>45</v>
      </c>
      <c r="B36" s="9" t="s">
        <v>25</v>
      </c>
      <c r="C36" s="9" t="s">
        <v>44</v>
      </c>
      <c r="D36" s="10">
        <v>42796</v>
      </c>
      <c r="E36" s="10">
        <v>42796</v>
      </c>
      <c r="F36" s="19" t="s">
        <v>27</v>
      </c>
      <c r="G36" s="14"/>
      <c r="H36" s="12"/>
      <c r="I36" s="15"/>
      <c r="J36" s="15">
        <f>21.6+20.1+36.63+199.24</f>
        <v>277.57000000000005</v>
      </c>
      <c r="K36" s="16"/>
      <c r="L36" s="15"/>
      <c r="M36" s="15"/>
      <c r="N36" s="17">
        <f t="shared" si="2"/>
        <v>277.57000000000005</v>
      </c>
      <c r="O36" s="15"/>
      <c r="P36" s="15"/>
      <c r="Q36" s="17">
        <f t="shared" si="3"/>
        <v>277.57000000000005</v>
      </c>
    </row>
    <row r="37" spans="1:17" ht="24" x14ac:dyDescent="0.2">
      <c r="A37" s="24" t="s">
        <v>45</v>
      </c>
      <c r="B37" s="9" t="s">
        <v>25</v>
      </c>
      <c r="C37" s="9" t="s">
        <v>44</v>
      </c>
      <c r="D37" s="10">
        <v>42797</v>
      </c>
      <c r="E37" s="10">
        <v>42797</v>
      </c>
      <c r="F37" s="19" t="s">
        <v>61</v>
      </c>
      <c r="G37" s="14"/>
      <c r="H37" s="12"/>
      <c r="I37" s="15"/>
      <c r="J37" s="15">
        <f>141.1+12.6+16.1</f>
        <v>169.79999999999998</v>
      </c>
      <c r="K37" s="16"/>
      <c r="L37" s="15"/>
      <c r="M37" s="15"/>
      <c r="N37" s="17">
        <f t="shared" si="2"/>
        <v>169.79999999999998</v>
      </c>
      <c r="O37" s="15"/>
      <c r="P37" s="15"/>
      <c r="Q37" s="17">
        <f t="shared" si="3"/>
        <v>169.79999999999998</v>
      </c>
    </row>
    <row r="38" spans="1:17" ht="24" x14ac:dyDescent="0.2">
      <c r="A38" s="24" t="s">
        <v>45</v>
      </c>
      <c r="B38" s="9" t="s">
        <v>25</v>
      </c>
      <c r="C38" s="9" t="s">
        <v>59</v>
      </c>
      <c r="D38" s="10">
        <v>42821</v>
      </c>
      <c r="E38" s="10">
        <v>42823</v>
      </c>
      <c r="F38" s="11" t="s">
        <v>19</v>
      </c>
      <c r="G38" s="14"/>
      <c r="H38" s="12"/>
      <c r="I38" s="15"/>
      <c r="J38" s="15">
        <v>38</v>
      </c>
      <c r="K38" s="16"/>
      <c r="L38" s="15"/>
      <c r="M38" s="15"/>
      <c r="N38" s="17">
        <f t="shared" si="2"/>
        <v>38</v>
      </c>
      <c r="O38" s="15"/>
      <c r="P38" s="15"/>
      <c r="Q38" s="17">
        <f t="shared" si="3"/>
        <v>38</v>
      </c>
    </row>
    <row r="39" spans="1:17" ht="24" x14ac:dyDescent="0.2">
      <c r="A39" s="24" t="s">
        <v>45</v>
      </c>
      <c r="B39" s="9" t="s">
        <v>25</v>
      </c>
      <c r="C39" s="9" t="s">
        <v>63</v>
      </c>
      <c r="D39" s="10">
        <v>42875</v>
      </c>
      <c r="E39" s="10">
        <v>42880</v>
      </c>
      <c r="F39" s="19" t="s">
        <v>64</v>
      </c>
      <c r="G39" s="14"/>
      <c r="H39" s="12"/>
      <c r="I39" s="15">
        <v>253.12</v>
      </c>
      <c r="J39" s="15"/>
      <c r="K39" s="16"/>
      <c r="L39" s="15"/>
      <c r="M39" s="15"/>
      <c r="N39" s="17">
        <f t="shared" si="2"/>
        <v>253.12</v>
      </c>
      <c r="O39" s="15"/>
      <c r="P39" s="15"/>
      <c r="Q39" s="17">
        <f t="shared" si="3"/>
        <v>253.12</v>
      </c>
    </row>
    <row r="40" spans="1:17" ht="24" x14ac:dyDescent="0.2">
      <c r="A40" s="11" t="s">
        <v>23</v>
      </c>
      <c r="B40" s="19" t="s">
        <v>46</v>
      </c>
      <c r="C40" s="8" t="s">
        <v>31</v>
      </c>
      <c r="D40" s="10">
        <v>42713</v>
      </c>
      <c r="E40" s="10">
        <v>42713</v>
      </c>
      <c r="F40" s="11" t="s">
        <v>19</v>
      </c>
      <c r="G40" s="14"/>
      <c r="H40" s="12"/>
      <c r="I40" s="15"/>
      <c r="J40" s="15">
        <v>17.489999999999998</v>
      </c>
      <c r="K40" s="16"/>
      <c r="L40" s="15"/>
      <c r="M40" s="15"/>
      <c r="N40" s="17">
        <f t="shared" si="2"/>
        <v>17.489999999999998</v>
      </c>
      <c r="O40" s="15"/>
      <c r="P40" s="15"/>
      <c r="Q40" s="17">
        <f t="shared" si="3"/>
        <v>17.489999999999998</v>
      </c>
    </row>
    <row r="41" spans="1:17" ht="24" x14ac:dyDescent="0.2">
      <c r="A41" s="11" t="s">
        <v>23</v>
      </c>
      <c r="B41" s="19" t="s">
        <v>46</v>
      </c>
      <c r="C41" s="9" t="s">
        <v>39</v>
      </c>
      <c r="D41" s="10">
        <v>42751</v>
      </c>
      <c r="E41" s="10">
        <v>42752</v>
      </c>
      <c r="F41" s="11" t="s">
        <v>58</v>
      </c>
      <c r="G41" s="14"/>
      <c r="H41" s="12"/>
      <c r="I41" s="15"/>
      <c r="J41" s="15"/>
      <c r="K41" s="16">
        <v>149</v>
      </c>
      <c r="L41" s="15"/>
      <c r="M41" s="15"/>
      <c r="N41" s="17">
        <f t="shared" si="2"/>
        <v>149</v>
      </c>
      <c r="O41" s="15"/>
      <c r="P41" s="15"/>
      <c r="Q41" s="17">
        <f t="shared" si="3"/>
        <v>149</v>
      </c>
    </row>
    <row r="42" spans="1:17" ht="24" x14ac:dyDescent="0.2">
      <c r="A42" s="11" t="s">
        <v>23</v>
      </c>
      <c r="B42" s="19" t="s">
        <v>46</v>
      </c>
      <c r="C42" s="9" t="s">
        <v>59</v>
      </c>
      <c r="D42" s="10">
        <v>42755</v>
      </c>
      <c r="E42" s="10">
        <v>42755</v>
      </c>
      <c r="F42" s="11" t="s">
        <v>19</v>
      </c>
      <c r="G42" s="14"/>
      <c r="H42" s="12"/>
      <c r="I42" s="15"/>
      <c r="J42" s="15">
        <v>23.86</v>
      </c>
      <c r="K42" s="16"/>
      <c r="L42" s="15"/>
      <c r="M42" s="15"/>
      <c r="N42" s="17">
        <f t="shared" si="2"/>
        <v>23.86</v>
      </c>
      <c r="O42" s="15"/>
      <c r="P42" s="15"/>
      <c r="Q42" s="17">
        <f t="shared" si="3"/>
        <v>23.86</v>
      </c>
    </row>
    <row r="43" spans="1:17" ht="24" x14ac:dyDescent="0.2">
      <c r="A43" s="11" t="s">
        <v>23</v>
      </c>
      <c r="B43" s="19" t="s">
        <v>46</v>
      </c>
      <c r="C43" s="9" t="s">
        <v>65</v>
      </c>
      <c r="D43" s="10">
        <v>42766</v>
      </c>
      <c r="E43" s="10">
        <v>42766</v>
      </c>
      <c r="F43" s="11" t="s">
        <v>19</v>
      </c>
      <c r="G43" s="31" t="s">
        <v>66</v>
      </c>
      <c r="H43" s="12"/>
      <c r="I43" s="15"/>
      <c r="J43" s="16"/>
      <c r="K43" s="16"/>
      <c r="L43" s="15"/>
      <c r="M43" s="15"/>
      <c r="N43" s="17">
        <f t="shared" si="2"/>
        <v>0</v>
      </c>
      <c r="O43" s="15"/>
      <c r="P43" s="15">
        <v>22.12</v>
      </c>
      <c r="Q43" s="17">
        <f t="shared" si="3"/>
        <v>22.12</v>
      </c>
    </row>
    <row r="44" spans="1:17" ht="24" x14ac:dyDescent="0.2">
      <c r="A44" s="11" t="s">
        <v>23</v>
      </c>
      <c r="B44" s="19" t="s">
        <v>46</v>
      </c>
      <c r="C44" s="9" t="s">
        <v>41</v>
      </c>
      <c r="D44" s="10">
        <v>42773</v>
      </c>
      <c r="E44" s="10">
        <v>42776</v>
      </c>
      <c r="F44" s="19" t="s">
        <v>67</v>
      </c>
      <c r="G44" s="31"/>
      <c r="H44" s="12"/>
      <c r="I44" s="15"/>
      <c r="J44" s="16">
        <f>28.5+32.86+142.89+14.64+10.02+9.96</f>
        <v>238.87</v>
      </c>
      <c r="K44" s="16">
        <f>648.29+327.54</f>
        <v>975.82999999999993</v>
      </c>
      <c r="L44" s="15"/>
      <c r="M44" s="15"/>
      <c r="N44" s="17">
        <f t="shared" si="2"/>
        <v>1214.6999999999998</v>
      </c>
      <c r="O44" s="15"/>
      <c r="P44" s="15"/>
      <c r="Q44" s="17">
        <f t="shared" si="3"/>
        <v>1214.6999999999998</v>
      </c>
    </row>
    <row r="45" spans="1:17" ht="24" x14ac:dyDescent="0.2">
      <c r="A45" s="11" t="s">
        <v>23</v>
      </c>
      <c r="B45" s="19" t="s">
        <v>46</v>
      </c>
      <c r="C45" s="9" t="s">
        <v>63</v>
      </c>
      <c r="D45" s="10">
        <v>42822</v>
      </c>
      <c r="E45" s="10">
        <v>42823</v>
      </c>
      <c r="F45" s="19" t="s">
        <v>27</v>
      </c>
      <c r="G45" s="14"/>
      <c r="H45" s="12"/>
      <c r="I45" s="15">
        <v>215.25</v>
      </c>
      <c r="J45" s="15">
        <f>44.25+34.5+34.21</f>
        <v>112.96000000000001</v>
      </c>
      <c r="K45" s="16">
        <f>129+84.75+84.75</f>
        <v>298.5</v>
      </c>
      <c r="L45" s="15"/>
      <c r="M45" s="15"/>
      <c r="N45" s="17">
        <f t="shared" si="2"/>
        <v>626.71</v>
      </c>
      <c r="O45" s="15"/>
      <c r="P45" s="15"/>
      <c r="Q45" s="17">
        <f t="shared" si="3"/>
        <v>626.71</v>
      </c>
    </row>
    <row r="46" spans="1:17" ht="24" x14ac:dyDescent="0.2">
      <c r="A46" s="11" t="s">
        <v>23</v>
      </c>
      <c r="B46" s="19" t="s">
        <v>46</v>
      </c>
      <c r="C46" s="9" t="s">
        <v>40</v>
      </c>
      <c r="D46" s="10">
        <v>42829</v>
      </c>
      <c r="E46" s="10">
        <v>42832</v>
      </c>
      <c r="F46" s="19" t="s">
        <v>64</v>
      </c>
      <c r="G46" s="14"/>
      <c r="H46" s="12"/>
      <c r="I46" s="15"/>
      <c r="J46" s="15"/>
      <c r="K46" s="16">
        <v>1247.4000000000001</v>
      </c>
      <c r="L46" s="15"/>
      <c r="M46" s="15"/>
      <c r="N46" s="17">
        <f t="shared" si="2"/>
        <v>1247.4000000000001</v>
      </c>
      <c r="O46" s="15"/>
      <c r="P46" s="15"/>
      <c r="Q46" s="17">
        <f t="shared" si="3"/>
        <v>1247.4000000000001</v>
      </c>
    </row>
    <row r="47" spans="1:17" ht="24" x14ac:dyDescent="0.2">
      <c r="A47" s="11" t="s">
        <v>23</v>
      </c>
      <c r="B47" s="19" t="s">
        <v>46</v>
      </c>
      <c r="C47" s="9" t="s">
        <v>63</v>
      </c>
      <c r="D47" s="10">
        <v>42865</v>
      </c>
      <c r="E47" s="10">
        <v>42867</v>
      </c>
      <c r="F47" s="19" t="s">
        <v>27</v>
      </c>
      <c r="G47" s="14"/>
      <c r="H47" s="12"/>
      <c r="I47" s="15">
        <f>210.24+215.24</f>
        <v>425.48</v>
      </c>
      <c r="J47" s="15"/>
      <c r="K47" s="16"/>
      <c r="L47" s="15"/>
      <c r="M47" s="15"/>
      <c r="N47" s="17">
        <f t="shared" si="2"/>
        <v>425.48</v>
      </c>
      <c r="O47" s="15"/>
      <c r="P47" s="15"/>
      <c r="Q47" s="17">
        <f t="shared" si="3"/>
        <v>425.48</v>
      </c>
    </row>
    <row r="48" spans="1:17" ht="24" x14ac:dyDescent="0.2">
      <c r="A48" s="11" t="s">
        <v>23</v>
      </c>
      <c r="B48" s="19" t="s">
        <v>46</v>
      </c>
      <c r="C48" s="9" t="s">
        <v>63</v>
      </c>
      <c r="D48" s="10">
        <v>43045</v>
      </c>
      <c r="E48" s="10">
        <v>43050</v>
      </c>
      <c r="F48" s="19" t="s">
        <v>68</v>
      </c>
      <c r="G48" s="14"/>
      <c r="H48" s="12"/>
      <c r="I48" s="15">
        <f>817.51+30</f>
        <v>847.51</v>
      </c>
      <c r="J48" s="15"/>
      <c r="K48" s="16"/>
      <c r="L48" s="15"/>
      <c r="M48" s="15"/>
      <c r="N48" s="17">
        <f t="shared" si="2"/>
        <v>847.51</v>
      </c>
      <c r="O48" s="15"/>
      <c r="P48" s="15"/>
      <c r="Q48" s="17">
        <f t="shared" si="3"/>
        <v>847.51</v>
      </c>
    </row>
    <row r="49" spans="1:17" x14ac:dyDescent="0.2">
      <c r="A49" s="11" t="s">
        <v>80</v>
      </c>
      <c r="B49" s="19" t="s">
        <v>20</v>
      </c>
      <c r="C49" s="8" t="s">
        <v>69</v>
      </c>
      <c r="D49" s="10">
        <v>42794</v>
      </c>
      <c r="E49" s="10">
        <v>42794</v>
      </c>
      <c r="F49" s="11" t="s">
        <v>19</v>
      </c>
      <c r="G49" s="14"/>
      <c r="H49" s="12"/>
      <c r="I49" s="15">
        <v>143.19999999999999</v>
      </c>
      <c r="J49" s="15">
        <v>42.97</v>
      </c>
      <c r="K49" s="16"/>
      <c r="L49" s="15"/>
      <c r="M49" s="15"/>
      <c r="N49" s="17">
        <f t="shared" si="2"/>
        <v>186.17</v>
      </c>
      <c r="O49" s="15"/>
      <c r="P49" s="15"/>
      <c r="Q49" s="17">
        <f t="shared" si="3"/>
        <v>186.17</v>
      </c>
    </row>
    <row r="50" spans="1:17" x14ac:dyDescent="0.2">
      <c r="A50" s="11" t="s">
        <v>80</v>
      </c>
      <c r="B50" s="19" t="s">
        <v>20</v>
      </c>
      <c r="C50" s="8" t="s">
        <v>28</v>
      </c>
      <c r="D50" s="10">
        <v>42823</v>
      </c>
      <c r="E50" s="10">
        <v>42824</v>
      </c>
      <c r="F50" s="11" t="s">
        <v>19</v>
      </c>
      <c r="G50" s="14"/>
      <c r="H50" s="12"/>
      <c r="I50" s="15">
        <v>570.24</v>
      </c>
      <c r="J50" s="15">
        <v>39.5</v>
      </c>
      <c r="K50" s="16">
        <v>152.96</v>
      </c>
      <c r="L50" s="15"/>
      <c r="M50" s="15"/>
      <c r="N50" s="17">
        <f t="shared" si="2"/>
        <v>762.7</v>
      </c>
      <c r="O50" s="15"/>
      <c r="P50" s="15"/>
      <c r="Q50" s="17">
        <f t="shared" si="3"/>
        <v>762.7</v>
      </c>
    </row>
    <row r="51" spans="1:17" ht="24" x14ac:dyDescent="0.2">
      <c r="A51" s="24" t="s">
        <v>47</v>
      </c>
      <c r="B51" s="29" t="s">
        <v>48</v>
      </c>
      <c r="C51" s="9" t="s">
        <v>39</v>
      </c>
      <c r="D51" s="10">
        <v>42751</v>
      </c>
      <c r="E51" s="10">
        <v>42752</v>
      </c>
      <c r="F51" s="11" t="s">
        <v>58</v>
      </c>
      <c r="G51" s="23"/>
      <c r="H51" s="12"/>
      <c r="I51" s="25"/>
      <c r="J51" s="15"/>
      <c r="K51" s="16">
        <v>149</v>
      </c>
      <c r="L51" s="15"/>
      <c r="M51" s="15"/>
      <c r="N51" s="17">
        <f t="shared" si="2"/>
        <v>149</v>
      </c>
      <c r="O51" s="15"/>
      <c r="P51" s="15"/>
      <c r="Q51" s="17">
        <f t="shared" si="3"/>
        <v>149</v>
      </c>
    </row>
    <row r="52" spans="1:17" ht="24" x14ac:dyDescent="0.2">
      <c r="A52" s="24" t="s">
        <v>47</v>
      </c>
      <c r="B52" s="29" t="s">
        <v>48</v>
      </c>
      <c r="C52" s="9" t="s">
        <v>44</v>
      </c>
      <c r="D52" s="10">
        <v>42788</v>
      </c>
      <c r="E52" s="10">
        <v>42789</v>
      </c>
      <c r="F52" s="19" t="s">
        <v>70</v>
      </c>
      <c r="G52" s="23"/>
      <c r="H52" s="12"/>
      <c r="I52" s="25"/>
      <c r="J52" s="15">
        <f>155.98+27.86+55.32</f>
        <v>239.15999999999997</v>
      </c>
      <c r="K52" s="16">
        <v>123</v>
      </c>
      <c r="L52" s="15">
        <v>61.94</v>
      </c>
      <c r="M52" s="15"/>
      <c r="N52" s="17">
        <f t="shared" si="2"/>
        <v>424.09999999999997</v>
      </c>
      <c r="O52" s="15"/>
      <c r="P52" s="15"/>
      <c r="Q52" s="17">
        <f t="shared" si="3"/>
        <v>424.09999999999997</v>
      </c>
    </row>
    <row r="53" spans="1:17" x14ac:dyDescent="0.2">
      <c r="A53" s="11" t="s">
        <v>49</v>
      </c>
      <c r="B53" s="11" t="s">
        <v>20</v>
      </c>
      <c r="C53" s="8" t="s">
        <v>28</v>
      </c>
      <c r="D53" s="10">
        <v>42823</v>
      </c>
      <c r="E53" s="10">
        <v>42824</v>
      </c>
      <c r="F53" s="11" t="s">
        <v>19</v>
      </c>
      <c r="G53" s="14"/>
      <c r="H53" s="12"/>
      <c r="I53" s="14"/>
      <c r="J53" s="15"/>
      <c r="K53" s="16">
        <v>152.96</v>
      </c>
      <c r="L53" s="14"/>
      <c r="M53" s="14"/>
      <c r="N53" s="17">
        <f t="shared" si="2"/>
        <v>152.96</v>
      </c>
      <c r="O53" s="14"/>
      <c r="P53" s="14"/>
      <c r="Q53" s="17">
        <f t="shared" si="3"/>
        <v>152.96</v>
      </c>
    </row>
    <row r="54" spans="1:17" x14ac:dyDescent="0.2">
      <c r="A54" s="11" t="s">
        <v>29</v>
      </c>
      <c r="B54" s="20" t="s">
        <v>20</v>
      </c>
      <c r="C54" s="8" t="s">
        <v>28</v>
      </c>
      <c r="D54" s="10">
        <v>42823</v>
      </c>
      <c r="E54" s="10">
        <v>42824</v>
      </c>
      <c r="F54" s="11" t="s">
        <v>19</v>
      </c>
      <c r="G54" s="14"/>
      <c r="H54" s="12"/>
      <c r="I54" s="14"/>
      <c r="J54" s="15">
        <v>35</v>
      </c>
      <c r="K54" s="16">
        <v>157.51</v>
      </c>
      <c r="L54" s="14"/>
      <c r="M54" s="14"/>
      <c r="N54" s="17">
        <f t="shared" si="2"/>
        <v>192.51</v>
      </c>
      <c r="O54" s="14"/>
      <c r="P54" s="14"/>
      <c r="Q54" s="17">
        <f t="shared" si="3"/>
        <v>192.51</v>
      </c>
    </row>
    <row r="55" spans="1:17" ht="24" x14ac:dyDescent="0.2">
      <c r="A55" s="11" t="s">
        <v>50</v>
      </c>
      <c r="B55" s="27" t="s">
        <v>51</v>
      </c>
      <c r="C55" s="9" t="s">
        <v>39</v>
      </c>
      <c r="D55" s="10">
        <v>42751</v>
      </c>
      <c r="E55" s="10">
        <v>42752</v>
      </c>
      <c r="F55" s="11" t="s">
        <v>58</v>
      </c>
      <c r="G55" s="14"/>
      <c r="H55" s="12"/>
      <c r="I55" s="14"/>
      <c r="J55" s="15">
        <v>62</v>
      </c>
      <c r="K55" s="16">
        <v>149</v>
      </c>
      <c r="L55" s="14"/>
      <c r="M55" s="14"/>
      <c r="N55" s="17">
        <f t="shared" si="2"/>
        <v>211</v>
      </c>
      <c r="O55" s="14"/>
      <c r="P55" s="14"/>
      <c r="Q55" s="17">
        <f t="shared" si="3"/>
        <v>211</v>
      </c>
    </row>
    <row r="56" spans="1:17" ht="24" x14ac:dyDescent="0.2">
      <c r="A56" s="11" t="s">
        <v>50</v>
      </c>
      <c r="B56" s="27" t="s">
        <v>71</v>
      </c>
      <c r="C56" s="9" t="s">
        <v>72</v>
      </c>
      <c r="D56" s="10">
        <v>42844</v>
      </c>
      <c r="E56" s="10">
        <v>42847</v>
      </c>
      <c r="F56" s="19" t="s">
        <v>73</v>
      </c>
      <c r="G56" s="14"/>
      <c r="H56" s="12"/>
      <c r="I56" s="14">
        <f>540.55+40</f>
        <v>580.54999999999995</v>
      </c>
      <c r="J56" s="15"/>
      <c r="K56" s="16"/>
      <c r="L56" s="14"/>
      <c r="M56" s="14"/>
      <c r="N56" s="17">
        <f t="shared" si="2"/>
        <v>580.54999999999995</v>
      </c>
      <c r="O56" s="14"/>
      <c r="P56" s="14"/>
      <c r="Q56" s="17">
        <f t="shared" si="3"/>
        <v>580.54999999999995</v>
      </c>
    </row>
    <row r="57" spans="1:17" x14ac:dyDescent="0.2">
      <c r="A57" s="11" t="s">
        <v>81</v>
      </c>
      <c r="B57" s="20" t="s">
        <v>20</v>
      </c>
      <c r="C57" s="8" t="s">
        <v>69</v>
      </c>
      <c r="D57" s="10">
        <v>42796</v>
      </c>
      <c r="E57" s="10">
        <v>42796</v>
      </c>
      <c r="F57" s="11" t="s">
        <v>19</v>
      </c>
      <c r="G57" s="14"/>
      <c r="H57" s="12"/>
      <c r="I57" s="15">
        <f>336.12+141.12+20</f>
        <v>497.24</v>
      </c>
      <c r="J57" s="15"/>
      <c r="K57" s="16"/>
      <c r="L57" s="15"/>
      <c r="M57" s="15"/>
      <c r="N57" s="17">
        <f t="shared" si="2"/>
        <v>497.24</v>
      </c>
      <c r="O57" s="15"/>
      <c r="P57" s="15"/>
      <c r="Q57" s="17">
        <f t="shared" si="3"/>
        <v>497.24</v>
      </c>
    </row>
    <row r="58" spans="1:17" x14ac:dyDescent="0.2">
      <c r="A58" s="11" t="s">
        <v>81</v>
      </c>
      <c r="B58" s="20" t="s">
        <v>20</v>
      </c>
      <c r="C58" s="8" t="s">
        <v>28</v>
      </c>
      <c r="D58" s="10">
        <v>42820</v>
      </c>
      <c r="E58" s="10">
        <v>42824</v>
      </c>
      <c r="F58" s="11" t="s">
        <v>19</v>
      </c>
      <c r="G58" s="14"/>
      <c r="H58" s="12"/>
      <c r="I58" s="15">
        <f>157.62+119.62</f>
        <v>277.24</v>
      </c>
      <c r="J58" s="15"/>
      <c r="K58" s="16"/>
      <c r="L58" s="15"/>
      <c r="M58" s="15"/>
      <c r="N58" s="17">
        <f t="shared" si="2"/>
        <v>277.24</v>
      </c>
      <c r="O58" s="15"/>
      <c r="P58" s="15"/>
      <c r="Q58" s="17">
        <f t="shared" si="3"/>
        <v>277.24</v>
      </c>
    </row>
    <row r="59" spans="1:17" ht="24" x14ac:dyDescent="0.2">
      <c r="A59" s="24" t="s">
        <v>53</v>
      </c>
      <c r="B59" s="29" t="s">
        <v>54</v>
      </c>
      <c r="C59" s="9" t="s">
        <v>74</v>
      </c>
      <c r="D59" s="10">
        <v>42688</v>
      </c>
      <c r="E59" s="10">
        <v>42691</v>
      </c>
      <c r="F59" s="11" t="s">
        <v>75</v>
      </c>
      <c r="G59" s="14"/>
      <c r="H59" s="12"/>
      <c r="I59" s="15"/>
      <c r="J59" s="15">
        <v>55.2</v>
      </c>
      <c r="K59" s="16">
        <v>1103.18</v>
      </c>
      <c r="L59" s="15">
        <f>12.2+8.93+83.45+55.2</f>
        <v>159.78</v>
      </c>
      <c r="M59" s="15"/>
      <c r="N59" s="17">
        <f t="shared" si="2"/>
        <v>1318.16</v>
      </c>
      <c r="O59" s="15"/>
      <c r="P59" s="15"/>
      <c r="Q59" s="17">
        <f t="shared" si="3"/>
        <v>1318.16</v>
      </c>
    </row>
    <row r="60" spans="1:17" ht="24" x14ac:dyDescent="0.2">
      <c r="A60" s="24" t="s">
        <v>53</v>
      </c>
      <c r="B60" s="29" t="s">
        <v>54</v>
      </c>
      <c r="C60" s="9" t="s">
        <v>39</v>
      </c>
      <c r="D60" s="10">
        <v>42711</v>
      </c>
      <c r="E60" s="10">
        <v>42711</v>
      </c>
      <c r="F60" s="11" t="s">
        <v>19</v>
      </c>
      <c r="G60" s="14"/>
      <c r="H60" s="12"/>
      <c r="I60" s="15"/>
      <c r="J60" s="15">
        <v>17.7</v>
      </c>
      <c r="K60" s="16"/>
      <c r="L60" s="15"/>
      <c r="M60" s="15"/>
      <c r="N60" s="17">
        <f t="shared" si="2"/>
        <v>17.7</v>
      </c>
      <c r="O60" s="15"/>
      <c r="P60" s="15"/>
      <c r="Q60" s="17">
        <f t="shared" si="3"/>
        <v>17.7</v>
      </c>
    </row>
    <row r="61" spans="1:17" x14ac:dyDescent="0.2">
      <c r="A61" s="24" t="s">
        <v>82</v>
      </c>
      <c r="B61" s="9" t="s">
        <v>20</v>
      </c>
      <c r="C61" s="8" t="s">
        <v>28</v>
      </c>
      <c r="D61" s="10">
        <v>42641</v>
      </c>
      <c r="E61" s="10">
        <v>42642</v>
      </c>
      <c r="F61" s="19" t="s">
        <v>38</v>
      </c>
      <c r="G61" s="14"/>
      <c r="H61" s="12"/>
      <c r="I61" s="14">
        <f>360.62+344.12</f>
        <v>704.74</v>
      </c>
      <c r="J61" s="15"/>
      <c r="K61" s="16"/>
      <c r="L61" s="14"/>
      <c r="M61" s="14"/>
      <c r="N61" s="17">
        <f t="shared" ref="N61:N68" si="4">SUM(I61:M61)</f>
        <v>704.74</v>
      </c>
      <c r="O61" s="14"/>
      <c r="P61" s="14"/>
      <c r="Q61" s="17">
        <f t="shared" ref="Q61:Q76" si="5">SUM(N61:P61)</f>
        <v>704.74</v>
      </c>
    </row>
    <row r="62" spans="1:17" x14ac:dyDescent="0.2">
      <c r="A62" s="11" t="s">
        <v>55</v>
      </c>
      <c r="B62" s="20" t="s">
        <v>20</v>
      </c>
      <c r="C62" s="8" t="s">
        <v>28</v>
      </c>
      <c r="D62" s="10">
        <v>42823</v>
      </c>
      <c r="E62" s="10">
        <v>42824</v>
      </c>
      <c r="F62" s="19" t="s">
        <v>27</v>
      </c>
      <c r="G62" s="14"/>
      <c r="H62" s="12"/>
      <c r="I62" s="14">
        <v>216.25</v>
      </c>
      <c r="J62" s="15"/>
      <c r="K62" s="26">
        <v>152.96</v>
      </c>
      <c r="L62" s="14"/>
      <c r="M62" s="14"/>
      <c r="N62" s="17">
        <f t="shared" si="4"/>
        <v>369.21000000000004</v>
      </c>
      <c r="O62" s="14"/>
      <c r="P62" s="14"/>
      <c r="Q62" s="17">
        <f t="shared" si="5"/>
        <v>369.21000000000004</v>
      </c>
    </row>
    <row r="63" spans="1:17" ht="24" x14ac:dyDescent="0.2">
      <c r="A63" s="11" t="s">
        <v>21</v>
      </c>
      <c r="B63" s="19" t="s">
        <v>22</v>
      </c>
      <c r="C63" s="9" t="s">
        <v>40</v>
      </c>
      <c r="D63" s="10">
        <v>42691</v>
      </c>
      <c r="E63" s="10">
        <v>42693</v>
      </c>
      <c r="F63" s="19" t="s">
        <v>27</v>
      </c>
      <c r="G63" s="14"/>
      <c r="H63" s="12"/>
      <c r="I63" s="14"/>
      <c r="J63" s="15">
        <f>17.03+18.11+14.64</f>
        <v>49.78</v>
      </c>
      <c r="K63" s="16">
        <v>385.22</v>
      </c>
      <c r="L63" s="15">
        <v>3.78</v>
      </c>
      <c r="M63" s="14"/>
      <c r="N63" s="17">
        <f t="shared" si="4"/>
        <v>438.78</v>
      </c>
      <c r="O63" s="14"/>
      <c r="P63" s="14"/>
      <c r="Q63" s="17">
        <f t="shared" si="5"/>
        <v>438.78</v>
      </c>
    </row>
    <row r="64" spans="1:17" x14ac:dyDescent="0.2">
      <c r="A64" s="11" t="s">
        <v>21</v>
      </c>
      <c r="B64" s="19" t="s">
        <v>22</v>
      </c>
      <c r="C64" s="8" t="s">
        <v>30</v>
      </c>
      <c r="D64" s="10">
        <v>42698</v>
      </c>
      <c r="E64" s="10">
        <v>42698</v>
      </c>
      <c r="F64" s="11" t="s">
        <v>19</v>
      </c>
      <c r="G64" s="14"/>
      <c r="H64" s="12"/>
      <c r="I64" s="15"/>
      <c r="J64" s="15">
        <v>22.12</v>
      </c>
      <c r="K64" s="16"/>
      <c r="L64" s="15"/>
      <c r="M64" s="15"/>
      <c r="N64" s="17">
        <f t="shared" si="4"/>
        <v>22.12</v>
      </c>
      <c r="O64" s="15"/>
      <c r="P64" s="15"/>
      <c r="Q64" s="17">
        <f t="shared" si="5"/>
        <v>22.12</v>
      </c>
    </row>
    <row r="65" spans="1:17" x14ac:dyDescent="0.2">
      <c r="A65" s="11" t="s">
        <v>21</v>
      </c>
      <c r="B65" s="19" t="s">
        <v>22</v>
      </c>
      <c r="C65" s="8" t="s">
        <v>76</v>
      </c>
      <c r="D65" s="21">
        <v>42718</v>
      </c>
      <c r="E65" s="21">
        <v>42718</v>
      </c>
      <c r="F65" s="11" t="s">
        <v>19</v>
      </c>
      <c r="G65" s="27"/>
      <c r="H65" s="27"/>
      <c r="I65" s="25"/>
      <c r="J65" s="30">
        <f>7+17.7</f>
        <v>24.7</v>
      </c>
      <c r="K65" s="26"/>
      <c r="L65" s="25"/>
      <c r="M65" s="28"/>
      <c r="N65" s="17">
        <f t="shared" si="4"/>
        <v>24.7</v>
      </c>
      <c r="O65" s="28"/>
      <c r="P65" s="28"/>
      <c r="Q65" s="17">
        <f t="shared" si="5"/>
        <v>24.7</v>
      </c>
    </row>
    <row r="66" spans="1:17" ht="24" x14ac:dyDescent="0.2">
      <c r="A66" s="11" t="s">
        <v>21</v>
      </c>
      <c r="B66" s="19" t="s">
        <v>22</v>
      </c>
      <c r="C66" s="9" t="s">
        <v>39</v>
      </c>
      <c r="D66" s="10">
        <v>42751</v>
      </c>
      <c r="E66" s="10">
        <v>42752</v>
      </c>
      <c r="F66" s="11" t="s">
        <v>58</v>
      </c>
      <c r="G66" s="14"/>
      <c r="H66" s="12"/>
      <c r="I66" s="14"/>
      <c r="J66" s="30">
        <v>64</v>
      </c>
      <c r="K66" s="16">
        <v>149</v>
      </c>
      <c r="L66" s="14"/>
      <c r="M66" s="14"/>
      <c r="N66" s="17">
        <f t="shared" si="4"/>
        <v>213</v>
      </c>
      <c r="O66" s="14"/>
      <c r="P66" s="14"/>
      <c r="Q66" s="17">
        <f t="shared" si="5"/>
        <v>213</v>
      </c>
    </row>
    <row r="67" spans="1:17" ht="24" x14ac:dyDescent="0.2">
      <c r="A67" s="11" t="s">
        <v>21</v>
      </c>
      <c r="B67" s="19" t="s">
        <v>22</v>
      </c>
      <c r="C67" s="9" t="s">
        <v>77</v>
      </c>
      <c r="D67" s="21">
        <v>42760</v>
      </c>
      <c r="E67" s="21">
        <v>42760</v>
      </c>
      <c r="F67" s="22" t="s">
        <v>78</v>
      </c>
      <c r="G67" s="27"/>
      <c r="H67" s="27"/>
      <c r="I67" s="25"/>
      <c r="J67" s="30">
        <v>24</v>
      </c>
      <c r="K67" s="26"/>
      <c r="L67" s="25"/>
      <c r="M67" s="28"/>
      <c r="N67" s="17">
        <f t="shared" si="4"/>
        <v>24</v>
      </c>
      <c r="O67" s="28"/>
      <c r="P67" s="28"/>
      <c r="Q67" s="17">
        <f t="shared" si="5"/>
        <v>24</v>
      </c>
    </row>
    <row r="68" spans="1:17" ht="24" x14ac:dyDescent="0.2">
      <c r="A68" s="11" t="s">
        <v>21</v>
      </c>
      <c r="B68" s="19" t="s">
        <v>22</v>
      </c>
      <c r="C68" s="8" t="s">
        <v>32</v>
      </c>
      <c r="D68" s="21">
        <v>42766</v>
      </c>
      <c r="E68" s="21">
        <v>42766</v>
      </c>
      <c r="F68" s="22" t="s">
        <v>36</v>
      </c>
      <c r="G68" s="27"/>
      <c r="H68" s="27"/>
      <c r="I68" s="25"/>
      <c r="J68" s="30">
        <v>89.6</v>
      </c>
      <c r="K68" s="26"/>
      <c r="L68" s="25">
        <v>4.38</v>
      </c>
      <c r="M68" s="28"/>
      <c r="N68" s="17">
        <f t="shared" si="4"/>
        <v>93.97999999999999</v>
      </c>
      <c r="O68" s="28"/>
      <c r="P68" s="28"/>
      <c r="Q68" s="17">
        <f t="shared" si="5"/>
        <v>93.97999999999999</v>
      </c>
    </row>
    <row r="69" spans="1:17" x14ac:dyDescent="0.2">
      <c r="A69" s="11" t="s">
        <v>21</v>
      </c>
      <c r="B69" s="19" t="s">
        <v>22</v>
      </c>
      <c r="C69" s="8" t="s">
        <v>30</v>
      </c>
      <c r="D69" s="10">
        <v>42783</v>
      </c>
      <c r="E69" s="10">
        <v>42783</v>
      </c>
      <c r="F69" s="11" t="s">
        <v>19</v>
      </c>
      <c r="G69" s="14"/>
      <c r="H69" s="12"/>
      <c r="I69" s="15"/>
      <c r="J69" s="15">
        <v>11.5</v>
      </c>
      <c r="K69" s="16"/>
      <c r="L69" s="15"/>
      <c r="M69" s="15"/>
      <c r="N69" s="17">
        <f t="shared" ref="N69:N74" si="6">SUM(I69:M69)</f>
        <v>11.5</v>
      </c>
      <c r="O69" s="15"/>
      <c r="P69" s="15"/>
      <c r="Q69" s="17">
        <f t="shared" si="5"/>
        <v>11.5</v>
      </c>
    </row>
    <row r="70" spans="1:17" x14ac:dyDescent="0.2">
      <c r="A70" s="11" t="s">
        <v>21</v>
      </c>
      <c r="B70" s="19" t="s">
        <v>22</v>
      </c>
      <c r="C70" s="9" t="s">
        <v>44</v>
      </c>
      <c r="D70" s="10">
        <v>42787</v>
      </c>
      <c r="E70" s="10">
        <v>42787</v>
      </c>
      <c r="F70" s="19" t="s">
        <v>24</v>
      </c>
      <c r="G70" s="14"/>
      <c r="H70" s="12"/>
      <c r="I70" s="15"/>
      <c r="J70" s="15">
        <v>21.6</v>
      </c>
      <c r="K70" s="16"/>
      <c r="L70" s="15"/>
      <c r="M70" s="15"/>
      <c r="N70" s="17">
        <f t="shared" si="6"/>
        <v>21.6</v>
      </c>
      <c r="O70" s="15"/>
      <c r="P70" s="15"/>
      <c r="Q70" s="17">
        <f t="shared" si="5"/>
        <v>21.6</v>
      </c>
    </row>
    <row r="71" spans="1:17" x14ac:dyDescent="0.2">
      <c r="A71" s="11" t="s">
        <v>21</v>
      </c>
      <c r="B71" s="19" t="s">
        <v>22</v>
      </c>
      <c r="C71" s="9" t="s">
        <v>44</v>
      </c>
      <c r="D71" s="10">
        <v>42795</v>
      </c>
      <c r="E71" s="10">
        <v>42795</v>
      </c>
      <c r="F71" s="19" t="s">
        <v>79</v>
      </c>
      <c r="G71" s="14"/>
      <c r="H71" s="12"/>
      <c r="I71" s="15"/>
      <c r="J71" s="15">
        <v>100.8</v>
      </c>
      <c r="K71" s="16"/>
      <c r="L71" s="15"/>
      <c r="M71" s="15"/>
      <c r="N71" s="17">
        <f t="shared" si="6"/>
        <v>100.8</v>
      </c>
      <c r="O71" s="15"/>
      <c r="P71" s="15"/>
      <c r="Q71" s="17">
        <f t="shared" si="5"/>
        <v>100.8</v>
      </c>
    </row>
    <row r="72" spans="1:17" x14ac:dyDescent="0.2">
      <c r="A72" s="11" t="s">
        <v>21</v>
      </c>
      <c r="B72" s="19" t="s">
        <v>22</v>
      </c>
      <c r="C72" s="9" t="s">
        <v>44</v>
      </c>
      <c r="D72" s="10">
        <v>42796</v>
      </c>
      <c r="E72" s="10">
        <v>42796</v>
      </c>
      <c r="F72" s="19" t="s">
        <v>26</v>
      </c>
      <c r="G72" s="14"/>
      <c r="H72" s="12"/>
      <c r="I72" s="15"/>
      <c r="J72" s="15">
        <v>88.8</v>
      </c>
      <c r="K72" s="16"/>
      <c r="L72" s="15"/>
      <c r="M72" s="15"/>
      <c r="N72" s="17">
        <f t="shared" si="6"/>
        <v>88.8</v>
      </c>
      <c r="O72" s="15"/>
      <c r="P72" s="15"/>
      <c r="Q72" s="17">
        <f t="shared" si="5"/>
        <v>88.8</v>
      </c>
    </row>
    <row r="73" spans="1:17" x14ac:dyDescent="0.2">
      <c r="A73" s="11" t="s">
        <v>21</v>
      </c>
      <c r="B73" s="19" t="s">
        <v>22</v>
      </c>
      <c r="C73" s="9" t="s">
        <v>44</v>
      </c>
      <c r="D73" s="10">
        <v>42797</v>
      </c>
      <c r="E73" s="10">
        <v>42797</v>
      </c>
      <c r="F73" s="19" t="s">
        <v>36</v>
      </c>
      <c r="G73" s="14"/>
      <c r="H73" s="12"/>
      <c r="I73" s="15"/>
      <c r="J73" s="15">
        <v>88</v>
      </c>
      <c r="K73" s="16"/>
      <c r="L73" s="15"/>
      <c r="M73" s="15"/>
      <c r="N73" s="17">
        <f t="shared" si="6"/>
        <v>88</v>
      </c>
      <c r="O73" s="15"/>
      <c r="P73" s="15"/>
      <c r="Q73" s="17">
        <f t="shared" si="5"/>
        <v>88</v>
      </c>
    </row>
    <row r="74" spans="1:17" x14ac:dyDescent="0.2">
      <c r="A74" s="11" t="s">
        <v>21</v>
      </c>
      <c r="B74" s="19" t="s">
        <v>22</v>
      </c>
      <c r="C74" s="9" t="s">
        <v>59</v>
      </c>
      <c r="D74" s="10">
        <v>42821</v>
      </c>
      <c r="E74" s="10">
        <v>42821</v>
      </c>
      <c r="F74" s="11" t="s">
        <v>19</v>
      </c>
      <c r="G74" s="14"/>
      <c r="H74" s="12"/>
      <c r="I74" s="14"/>
      <c r="J74" s="15">
        <v>12</v>
      </c>
      <c r="K74" s="16"/>
      <c r="L74" s="15"/>
      <c r="M74" s="15"/>
      <c r="N74" s="17">
        <f t="shared" si="6"/>
        <v>12</v>
      </c>
      <c r="O74" s="15"/>
      <c r="P74" s="15"/>
      <c r="Q74" s="17">
        <f t="shared" si="5"/>
        <v>12</v>
      </c>
    </row>
    <row r="75" spans="1:17" x14ac:dyDescent="0.2">
      <c r="A75" s="11" t="s">
        <v>56</v>
      </c>
      <c r="B75" s="27" t="s">
        <v>20</v>
      </c>
      <c r="C75" s="8" t="s">
        <v>28</v>
      </c>
      <c r="D75" s="10">
        <v>42823</v>
      </c>
      <c r="E75" s="10">
        <v>42824</v>
      </c>
      <c r="F75" s="11" t="s">
        <v>19</v>
      </c>
      <c r="G75" s="14"/>
      <c r="H75" s="12"/>
      <c r="I75" s="14"/>
      <c r="J75" s="15"/>
      <c r="K75" s="16">
        <v>152.96</v>
      </c>
      <c r="L75" s="14"/>
      <c r="M75" s="14"/>
      <c r="N75" s="17">
        <f t="shared" ref="N75:N76" si="7">SUM(I75:M75)</f>
        <v>152.96</v>
      </c>
      <c r="O75" s="14"/>
      <c r="P75" s="14"/>
      <c r="Q75" s="17">
        <f t="shared" si="5"/>
        <v>152.96</v>
      </c>
    </row>
    <row r="76" spans="1:17" x14ac:dyDescent="0.2">
      <c r="A76" s="27" t="s">
        <v>57</v>
      </c>
      <c r="B76" s="20" t="s">
        <v>52</v>
      </c>
      <c r="C76" s="8" t="s">
        <v>28</v>
      </c>
      <c r="D76" s="10">
        <v>42823</v>
      </c>
      <c r="E76" s="10">
        <v>42824</v>
      </c>
      <c r="F76" s="11" t="s">
        <v>19</v>
      </c>
      <c r="G76" s="14"/>
      <c r="H76" s="12"/>
      <c r="I76" s="14"/>
      <c r="J76" s="15">
        <v>35</v>
      </c>
      <c r="K76" s="16">
        <v>157.51</v>
      </c>
      <c r="L76" s="14"/>
      <c r="M76" s="14"/>
      <c r="N76" s="17">
        <f t="shared" si="7"/>
        <v>192.51</v>
      </c>
      <c r="O76" s="14"/>
      <c r="P76" s="14"/>
      <c r="Q76" s="17">
        <f t="shared" si="5"/>
        <v>192.51</v>
      </c>
    </row>
  </sheetData>
  <autoFilter ref="A1:Q43"/>
  <pageMargins left="0.7" right="0.7" top="0.75" bottom="0.75" header="0.3" footer="0.3"/>
  <pageSetup scale="5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2017-08-03T20:18:12Z</dcterms:modified>
</cp:coreProperties>
</file>