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Shepherd.TRILLIUM\Desktop\"/>
    </mc:Choice>
  </mc:AlternateContent>
  <bookViews>
    <workbookView xWindow="0" yWindow="0" windowWidth="28800" windowHeight="10710" tabRatio="805"/>
  </bookViews>
  <sheets>
    <sheet name="Q4 Jan-Mar 2018" sheetId="3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34" l="1"/>
  <c r="K37" i="34" l="1"/>
  <c r="J37" i="34"/>
  <c r="J36" i="34"/>
  <c r="I36" i="34"/>
  <c r="Q35" i="34"/>
  <c r="Q34" i="34"/>
  <c r="Q33" i="34"/>
  <c r="Q32" i="34"/>
  <c r="Q31" i="34"/>
  <c r="Q30" i="34"/>
  <c r="Q29" i="34"/>
  <c r="J27" i="34"/>
  <c r="Q27" i="34" s="1"/>
  <c r="Q26" i="34"/>
  <c r="J25" i="34"/>
  <c r="Q25" i="34" s="1"/>
  <c r="Q24" i="34"/>
  <c r="Q23" i="34"/>
  <c r="Q22" i="34"/>
  <c r="Q21" i="34"/>
  <c r="Q20" i="34"/>
  <c r="Q19" i="34"/>
  <c r="Q18" i="34"/>
  <c r="Q17" i="34"/>
  <c r="Q16" i="34"/>
  <c r="Q15" i="34"/>
  <c r="K14" i="34"/>
  <c r="I14" i="34"/>
  <c r="Q14" i="34" s="1"/>
  <c r="J13" i="34"/>
  <c r="Q13" i="34" s="1"/>
  <c r="Q12" i="34"/>
  <c r="I11" i="34"/>
  <c r="Q11" i="34" s="1"/>
  <c r="I10" i="34"/>
  <c r="Q10" i="34" s="1"/>
  <c r="J9" i="34"/>
  <c r="Q9" i="34" s="1"/>
  <c r="J8" i="34"/>
  <c r="I8" i="34"/>
  <c r="Q7" i="34"/>
  <c r="Q6" i="34"/>
  <c r="Q5" i="34"/>
  <c r="J4" i="34"/>
  <c r="Q4" i="34" s="1"/>
  <c r="Q36" i="34" l="1"/>
  <c r="Q8" i="34"/>
  <c r="Q37" i="34"/>
</calcChain>
</file>

<file path=xl/sharedStrings.xml><?xml version="1.0" encoding="utf-8"?>
<sst xmlns="http://schemas.openxmlformats.org/spreadsheetml/2006/main" count="170" uniqueCount="60">
  <si>
    <t>Nom</t>
  </si>
  <si>
    <t>Titire</t>
  </si>
  <si>
    <t>But</t>
  </si>
  <si>
    <t>Date de début</t>
  </si>
  <si>
    <t>Date de fin</t>
  </si>
  <si>
    <t xml:space="preserve">Destination 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</si>
  <si>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</si>
  <si>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</si>
  <si>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</si>
  <si>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</si>
  <si>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</si>
  <si>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</si>
  <si>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</si>
  <si>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SUBTOTAL</t>
  </si>
  <si>
    <t>Accueil</t>
  </si>
  <si>
    <t>Autres dépenses</t>
  </si>
  <si>
    <t>TOTAL</t>
  </si>
  <si>
    <t>Beth Puddicombe</t>
  </si>
  <si>
    <t>VP, Investissements communautaires</t>
  </si>
  <si>
    <t>Déplacement pour assister à une réunion d'octroi de subventions</t>
  </si>
  <si>
    <t>Déplacement pour assister à un événement d'affaires de la FTO</t>
  </si>
  <si>
    <t>Blair Dimock</t>
  </si>
  <si>
    <t>VP, Partenariats et Connaissances</t>
  </si>
  <si>
    <t>Déplacement pour assister à une conférence liée au secteur</t>
  </si>
  <si>
    <t>Déplacement pour assister à une réunion liée au secteur</t>
  </si>
  <si>
    <t>Toronto, ON</t>
  </si>
  <si>
    <t>Kingston, ON</t>
  </si>
  <si>
    <t>Cameron Clark</t>
  </si>
  <si>
    <t>Membre du conseil d'administration</t>
  </si>
  <si>
    <t>Ina Gutium</t>
  </si>
  <si>
    <t>VP, Gestion des talents et Services généraux</t>
  </si>
  <si>
    <t>Katharine Bambrick</t>
  </si>
  <si>
    <t>Chef de la direction</t>
  </si>
  <si>
    <t>Waterloo, ON</t>
  </si>
  <si>
    <t>Hamilton, ON</t>
  </si>
  <si>
    <t>Ottawa, ON</t>
  </si>
  <si>
    <t>Susan Scotti</t>
  </si>
  <si>
    <t>Thames Valley, ON</t>
  </si>
  <si>
    <t>Barrie, ON</t>
  </si>
  <si>
    <t>Vancouver, BC</t>
  </si>
  <si>
    <t>Jeffrey Cyr</t>
  </si>
  <si>
    <t>John Judith</t>
  </si>
  <si>
    <t>Burlington, ON</t>
  </si>
  <si>
    <t>Freelton, ON</t>
  </si>
  <si>
    <t>Walkerton, ON</t>
  </si>
  <si>
    <t>Brantford, ON</t>
  </si>
  <si>
    <t>Peterborough, ON</t>
  </si>
  <si>
    <t>Newmarket, ON</t>
  </si>
  <si>
    <t>Guelph, ON</t>
  </si>
  <si>
    <t>Kitchener, ON</t>
  </si>
  <si>
    <t>Tracey Elop</t>
  </si>
  <si>
    <t>Déplacement pour assister à une réunion du conseil</t>
  </si>
  <si>
    <t>Déplacement pour assister à une réunion hors site</t>
  </si>
  <si>
    <t>19.91$</t>
  </si>
  <si>
    <t>83.75$</t>
  </si>
  <si>
    <t>11.06$</t>
  </si>
  <si>
    <t>56.80$</t>
  </si>
  <si>
    <t>34.10$</t>
  </si>
  <si>
    <t>19.62$</t>
  </si>
  <si>
    <t>85.52$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</si>
</sst>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  <numFmt numFmtId="165" formatCode="0_);\(0\)"/>
    <numFmt numFmtId="166" formatCode="_-* #,##0.00\ [$CHF-100C]_-;\-* #,##0.00\ [$CHF-100C]_-;_-* &quot;-&quot;??\ [$CHF-100C]_-;_-@_-"/>
    <numFmt numFmtId="167" formatCode="#,##0.00\ [$$-C0C]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wrapText="1"/>
    </xf>
    <xf numFmtId="43" fontId="4" fillId="3" borderId="1" xfId="2" applyFont="1" applyFill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right"/>
    </xf>
    <xf numFmtId="44" fontId="2" fillId="0" borderId="1" xfId="0" applyNumberFormat="1" applyFont="1" applyFill="1" applyBorder="1" applyAlignment="1"/>
    <xf numFmtId="43" fontId="2" fillId="0" borderId="1" xfId="2" applyFont="1" applyFill="1" applyBorder="1" applyAlignment="1">
      <alignment horizontal="right"/>
    </xf>
    <xf numFmtId="44" fontId="2" fillId="0" borderId="1" xfId="1" applyNumberFormat="1" applyFont="1" applyFill="1" applyBorder="1" applyAlignment="1">
      <alignment horizontal="right"/>
    </xf>
    <xf numFmtId="44" fontId="2" fillId="2" borderId="1" xfId="1" applyNumberFormat="1" applyFont="1" applyFill="1" applyBorder="1" applyAlignment="1">
      <alignment horizontal="right"/>
    </xf>
    <xf numFmtId="44" fontId="2" fillId="0" borderId="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/>
    <xf numFmtId="43" fontId="2" fillId="0" borderId="1" xfId="2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5" fontId="2" fillId="0" borderId="1" xfId="0" applyNumberFormat="1" applyFont="1" applyFill="1" applyBorder="1" applyAlignment="1"/>
    <xf numFmtId="43" fontId="2" fillId="0" borderId="1" xfId="2" applyFont="1" applyFill="1" applyBorder="1"/>
    <xf numFmtId="166" fontId="0" fillId="0" borderId="0" xfId="0" applyNumberFormat="1"/>
    <xf numFmtId="167" fontId="4" fillId="3" borderId="2" xfId="0" applyNumberFormat="1" applyFont="1" applyFill="1" applyBorder="1" applyAlignment="1">
      <alignment wrapText="1"/>
    </xf>
    <xf numFmtId="167" fontId="2" fillId="2" borderId="2" xfId="1" applyNumberFormat="1" applyFont="1" applyFill="1" applyBorder="1" applyAlignment="1">
      <alignment horizontal="right"/>
    </xf>
    <xf numFmtId="167" fontId="0" fillId="0" borderId="0" xfId="0" applyNumberFormat="1"/>
    <xf numFmtId="167" fontId="4" fillId="3" borderId="1" xfId="0" applyNumberFormat="1" applyFont="1" applyFill="1" applyBorder="1" applyAlignment="1">
      <alignment wrapText="1"/>
    </xf>
    <xf numFmtId="167" fontId="2" fillId="0" borderId="1" xfId="1" applyNumberFormat="1" applyFont="1" applyFill="1" applyBorder="1" applyAlignment="1">
      <alignment horizontal="right"/>
    </xf>
    <xf numFmtId="167" fontId="2" fillId="0" borderId="1" xfId="0" applyNumberFormat="1" applyFont="1" applyFill="1" applyBorder="1" applyAlignment="1">
      <alignment horizontal="righ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B3" sqref="B3"/>
    </sheetView>
  </sheetViews>
  <sheetFormatPr defaultRowHeight="14.25" x14ac:dyDescent="0.2"/>
  <cols>
    <col min="1" max="1" width="17.625" customWidth="1"/>
    <col min="2" max="2" width="28.625" customWidth="1"/>
    <col min="3" max="3" width="27.25" customWidth="1"/>
    <col min="4" max="4" width="16.125" customWidth="1"/>
    <col min="5" max="5" width="15.375" customWidth="1"/>
    <col min="6" max="6" width="18.5" customWidth="1"/>
    <col min="7" max="7" width="12" customWidth="1"/>
    <col min="8" max="8" width="12.5" customWidth="1"/>
    <col min="9" max="9" width="14.625" customWidth="1"/>
    <col min="10" max="10" width="12.875" customWidth="1"/>
    <col min="11" max="11" width="11.5" customWidth="1"/>
    <col min="12" max="12" width="13.25" style="26" customWidth="1"/>
    <col min="13" max="13" width="13.625" customWidth="1"/>
    <col min="14" max="15" width="13.75" customWidth="1"/>
    <col min="16" max="16" width="14.875" customWidth="1"/>
    <col min="17" max="17" width="14.5" style="26" customWidth="1"/>
  </cols>
  <sheetData>
    <row r="1" spans="1:18" ht="24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6" t="s">
        <v>9</v>
      </c>
      <c r="K1" s="6" t="s">
        <v>10</v>
      </c>
      <c r="L1" s="27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24" t="s">
        <v>16</v>
      </c>
    </row>
    <row r="2" spans="1:18" ht="24" x14ac:dyDescent="0.2">
      <c r="A2" s="7" t="s">
        <v>17</v>
      </c>
      <c r="B2" s="1" t="s">
        <v>18</v>
      </c>
      <c r="C2" s="9" t="s">
        <v>20</v>
      </c>
      <c r="D2" s="10">
        <v>43080</v>
      </c>
      <c r="E2" s="10">
        <v>43080</v>
      </c>
      <c r="F2" s="11" t="s">
        <v>35</v>
      </c>
      <c r="G2" s="12"/>
      <c r="H2" s="13"/>
      <c r="I2" s="14"/>
      <c r="J2" s="14">
        <v>85.52</v>
      </c>
      <c r="K2" s="14"/>
      <c r="L2" s="28"/>
      <c r="M2" s="15"/>
      <c r="N2" s="16"/>
      <c r="O2" s="17"/>
      <c r="P2" s="17"/>
      <c r="Q2" s="25" t="s">
        <v>59</v>
      </c>
    </row>
    <row r="3" spans="1:18" ht="24" x14ac:dyDescent="0.2">
      <c r="A3" s="7" t="s">
        <v>17</v>
      </c>
      <c r="B3" s="1" t="s">
        <v>18</v>
      </c>
      <c r="C3" s="1" t="s">
        <v>19</v>
      </c>
      <c r="D3" s="10">
        <v>43115</v>
      </c>
      <c r="E3" s="10">
        <v>43115</v>
      </c>
      <c r="F3" s="11" t="s">
        <v>34</v>
      </c>
      <c r="G3" s="12"/>
      <c r="H3" s="13"/>
      <c r="I3" s="14"/>
      <c r="J3" s="14">
        <v>82</v>
      </c>
      <c r="K3" s="14"/>
      <c r="L3" s="28"/>
      <c r="M3" s="15"/>
      <c r="N3" s="16"/>
      <c r="O3" s="17"/>
      <c r="P3" s="17"/>
      <c r="Q3" s="25">
        <f>SUM(I3:P3)</f>
        <v>82</v>
      </c>
      <c r="R3" s="23"/>
    </row>
    <row r="4" spans="1:18" ht="24" x14ac:dyDescent="0.2">
      <c r="A4" s="7" t="s">
        <v>17</v>
      </c>
      <c r="B4" s="1" t="s">
        <v>18</v>
      </c>
      <c r="C4" s="1" t="s">
        <v>19</v>
      </c>
      <c r="D4" s="10">
        <v>43116</v>
      </c>
      <c r="E4" s="10">
        <v>43116</v>
      </c>
      <c r="F4" s="11" t="s">
        <v>37</v>
      </c>
      <c r="G4" s="12"/>
      <c r="H4" s="13"/>
      <c r="I4" s="14">
        <v>713.25</v>
      </c>
      <c r="J4" s="14">
        <f>57.35+26.54</f>
        <v>83.89</v>
      </c>
      <c r="K4" s="14">
        <v>144</v>
      </c>
      <c r="L4" s="28" t="s">
        <v>53</v>
      </c>
      <c r="M4" s="15"/>
      <c r="N4" s="16"/>
      <c r="O4" s="17"/>
      <c r="P4" s="17"/>
      <c r="Q4" s="25">
        <f t="shared" ref="Q4:Q27" si="0">SUM(I4:P4)</f>
        <v>941.14</v>
      </c>
    </row>
    <row r="5" spans="1:18" ht="24" x14ac:dyDescent="0.2">
      <c r="A5" s="7" t="s">
        <v>17</v>
      </c>
      <c r="B5" s="1" t="s">
        <v>18</v>
      </c>
      <c r="C5" s="1" t="s">
        <v>19</v>
      </c>
      <c r="D5" s="10">
        <v>43118</v>
      </c>
      <c r="E5" s="10">
        <v>43118</v>
      </c>
      <c r="F5" s="11" t="s">
        <v>33</v>
      </c>
      <c r="G5" s="12"/>
      <c r="H5" s="13"/>
      <c r="I5" s="14"/>
      <c r="J5" s="14">
        <v>14.16</v>
      </c>
      <c r="K5" s="14"/>
      <c r="L5" s="28"/>
      <c r="M5" s="15"/>
      <c r="N5" s="16"/>
      <c r="O5" s="17"/>
      <c r="P5" s="17"/>
      <c r="Q5" s="25">
        <f t="shared" si="0"/>
        <v>14.16</v>
      </c>
    </row>
    <row r="6" spans="1:18" ht="24" x14ac:dyDescent="0.2">
      <c r="A6" s="7" t="s">
        <v>17</v>
      </c>
      <c r="B6" s="1" t="s">
        <v>18</v>
      </c>
      <c r="C6" s="1" t="s">
        <v>19</v>
      </c>
      <c r="D6" s="10">
        <v>43119</v>
      </c>
      <c r="E6" s="10">
        <v>43119</v>
      </c>
      <c r="F6" s="11" t="s">
        <v>38</v>
      </c>
      <c r="G6" s="12"/>
      <c r="H6" s="13"/>
      <c r="I6" s="14"/>
      <c r="J6" s="14">
        <v>86.4</v>
      </c>
      <c r="K6" s="14"/>
      <c r="L6" s="28"/>
      <c r="M6" s="15"/>
      <c r="N6" s="16"/>
      <c r="O6" s="17"/>
      <c r="P6" s="17"/>
      <c r="Q6" s="25">
        <f t="shared" si="0"/>
        <v>86.4</v>
      </c>
    </row>
    <row r="7" spans="1:18" ht="24" x14ac:dyDescent="0.2">
      <c r="A7" s="7" t="s">
        <v>21</v>
      </c>
      <c r="B7" s="2" t="s">
        <v>22</v>
      </c>
      <c r="C7" s="3" t="s">
        <v>24</v>
      </c>
      <c r="D7" s="10">
        <v>43125</v>
      </c>
      <c r="E7" s="10">
        <v>43125</v>
      </c>
      <c r="F7" s="11" t="s">
        <v>25</v>
      </c>
      <c r="G7" s="13"/>
      <c r="H7" s="18"/>
      <c r="I7" s="14"/>
      <c r="J7" s="19">
        <v>21.57</v>
      </c>
      <c r="K7" s="14"/>
      <c r="L7" s="29"/>
      <c r="M7" s="17"/>
      <c r="N7" s="16"/>
      <c r="O7" s="17"/>
      <c r="P7" s="17"/>
      <c r="Q7" s="25">
        <f t="shared" si="0"/>
        <v>21.57</v>
      </c>
    </row>
    <row r="8" spans="1:18" ht="24" x14ac:dyDescent="0.2">
      <c r="A8" s="7" t="s">
        <v>21</v>
      </c>
      <c r="B8" s="2" t="s">
        <v>22</v>
      </c>
      <c r="C8" s="3" t="s">
        <v>24</v>
      </c>
      <c r="D8" s="10">
        <v>43131</v>
      </c>
      <c r="E8" s="10">
        <v>43132</v>
      </c>
      <c r="F8" s="11" t="s">
        <v>35</v>
      </c>
      <c r="G8" s="17"/>
      <c r="H8" s="13"/>
      <c r="I8" s="14">
        <f>253.54+42</f>
        <v>295.53999999999996</v>
      </c>
      <c r="J8" s="14">
        <f>46.66+57+68.05+53.1</f>
        <v>224.80999999999997</v>
      </c>
      <c r="K8" s="14">
        <v>143.52000000000001</v>
      </c>
      <c r="L8" s="28" t="s">
        <v>54</v>
      </c>
      <c r="M8" s="15"/>
      <c r="N8" s="16"/>
      <c r="O8" s="17"/>
      <c r="P8" s="17"/>
      <c r="Q8" s="25">
        <f t="shared" si="0"/>
        <v>663.86999999999989</v>
      </c>
    </row>
    <row r="9" spans="1:18" ht="30" customHeight="1" x14ac:dyDescent="0.2">
      <c r="A9" s="7" t="s">
        <v>21</v>
      </c>
      <c r="B9" s="2" t="s">
        <v>22</v>
      </c>
      <c r="C9" s="9" t="s">
        <v>23</v>
      </c>
      <c r="D9" s="10">
        <v>43181</v>
      </c>
      <c r="E9" s="10">
        <v>43182</v>
      </c>
      <c r="F9" s="11" t="s">
        <v>39</v>
      </c>
      <c r="G9" s="17"/>
      <c r="H9" s="13"/>
      <c r="I9" s="14"/>
      <c r="J9" s="14">
        <f>54.71+12.64+7.75</f>
        <v>75.099999999999994</v>
      </c>
      <c r="K9" s="14">
        <v>448</v>
      </c>
      <c r="L9" s="29"/>
      <c r="M9" s="17"/>
      <c r="N9" s="16"/>
      <c r="O9" s="17"/>
      <c r="P9" s="17"/>
      <c r="Q9" s="25">
        <f t="shared" si="0"/>
        <v>523.1</v>
      </c>
    </row>
    <row r="10" spans="1:18" ht="24" x14ac:dyDescent="0.2">
      <c r="A10" s="7" t="s">
        <v>21</v>
      </c>
      <c r="B10" s="2" t="s">
        <v>22</v>
      </c>
      <c r="C10" s="3" t="s">
        <v>24</v>
      </c>
      <c r="D10" s="10">
        <v>43181</v>
      </c>
      <c r="E10" s="10">
        <v>43183</v>
      </c>
      <c r="F10" s="20" t="s">
        <v>39</v>
      </c>
      <c r="G10" s="12"/>
      <c r="H10" s="13"/>
      <c r="I10" s="14">
        <f>741.83+151+100</f>
        <v>992.83</v>
      </c>
      <c r="J10" s="14"/>
      <c r="K10" s="14"/>
      <c r="L10" s="28"/>
      <c r="M10" s="15"/>
      <c r="N10" s="16"/>
      <c r="O10" s="17"/>
      <c r="P10" s="17"/>
      <c r="Q10" s="25">
        <f t="shared" si="0"/>
        <v>992.83</v>
      </c>
    </row>
    <row r="11" spans="1:18" ht="24" x14ac:dyDescent="0.2">
      <c r="A11" s="7" t="s">
        <v>27</v>
      </c>
      <c r="B11" s="2" t="s">
        <v>28</v>
      </c>
      <c r="C11" s="1" t="s">
        <v>19</v>
      </c>
      <c r="D11" s="10">
        <v>43121</v>
      </c>
      <c r="E11" s="10">
        <v>43122</v>
      </c>
      <c r="F11" s="11" t="s">
        <v>25</v>
      </c>
      <c r="G11" s="13"/>
      <c r="H11" s="18"/>
      <c r="I11" s="14">
        <f>465.14+102.33</f>
        <v>567.47</v>
      </c>
      <c r="J11" s="14"/>
      <c r="K11" s="14">
        <v>138.58000000000001</v>
      </c>
      <c r="L11" s="29"/>
      <c r="M11" s="17"/>
      <c r="N11" s="16"/>
      <c r="O11" s="17"/>
      <c r="P11" s="17"/>
      <c r="Q11" s="25">
        <f t="shared" si="0"/>
        <v>706.05000000000007</v>
      </c>
    </row>
    <row r="12" spans="1:18" ht="24" x14ac:dyDescent="0.2">
      <c r="A12" s="7" t="s">
        <v>27</v>
      </c>
      <c r="B12" s="2" t="s">
        <v>28</v>
      </c>
      <c r="C12" s="3" t="s">
        <v>51</v>
      </c>
      <c r="D12" s="10">
        <v>43159</v>
      </c>
      <c r="E12" s="10">
        <v>43161</v>
      </c>
      <c r="F12" s="11" t="s">
        <v>25</v>
      </c>
      <c r="G12" s="12"/>
      <c r="H12" s="13"/>
      <c r="I12" s="14">
        <v>409.24</v>
      </c>
      <c r="J12" s="14"/>
      <c r="K12" s="14"/>
      <c r="L12" s="28"/>
      <c r="M12" s="15"/>
      <c r="N12" s="16"/>
      <c r="O12" s="17"/>
      <c r="P12" s="17"/>
      <c r="Q12" s="25">
        <f t="shared" si="0"/>
        <v>409.24</v>
      </c>
    </row>
    <row r="13" spans="1:18" ht="24" x14ac:dyDescent="0.2">
      <c r="A13" s="20" t="s">
        <v>29</v>
      </c>
      <c r="B13" s="1" t="s">
        <v>30</v>
      </c>
      <c r="C13" s="8" t="s">
        <v>52</v>
      </c>
      <c r="D13" s="10">
        <v>43178</v>
      </c>
      <c r="E13" s="10">
        <v>43181</v>
      </c>
      <c r="F13" s="11" t="s">
        <v>25</v>
      </c>
      <c r="G13" s="17"/>
      <c r="H13" s="13"/>
      <c r="I13" s="14"/>
      <c r="J13" s="14">
        <f>8.75+9</f>
        <v>17.75</v>
      </c>
      <c r="K13" s="14"/>
      <c r="L13" s="28"/>
      <c r="M13" s="15"/>
      <c r="N13" s="16"/>
      <c r="O13" s="17"/>
      <c r="P13" s="17"/>
      <c r="Q13" s="25">
        <f t="shared" si="0"/>
        <v>17.75</v>
      </c>
    </row>
    <row r="14" spans="1:18" ht="24" x14ac:dyDescent="0.2">
      <c r="A14" s="20" t="s">
        <v>40</v>
      </c>
      <c r="B14" s="2" t="s">
        <v>28</v>
      </c>
      <c r="C14" s="3" t="s">
        <v>51</v>
      </c>
      <c r="D14" s="10">
        <v>43159</v>
      </c>
      <c r="E14" s="10">
        <v>43160</v>
      </c>
      <c r="F14" s="11" t="s">
        <v>25</v>
      </c>
      <c r="G14" s="21"/>
      <c r="H14" s="18"/>
      <c r="I14" s="14">
        <f>586.25+33.9</f>
        <v>620.15</v>
      </c>
      <c r="J14" s="14">
        <v>107</v>
      </c>
      <c r="K14" s="14">
        <f>164.25+164.25</f>
        <v>328.5</v>
      </c>
      <c r="L14" s="29" t="s">
        <v>53</v>
      </c>
      <c r="M14" s="17"/>
      <c r="N14" s="16"/>
      <c r="O14" s="17"/>
      <c r="P14" s="17"/>
      <c r="Q14" s="25">
        <f t="shared" si="0"/>
        <v>1055.6500000000001</v>
      </c>
    </row>
    <row r="15" spans="1:18" ht="24" x14ac:dyDescent="0.2">
      <c r="A15" s="20" t="s">
        <v>41</v>
      </c>
      <c r="B15" s="2" t="s">
        <v>28</v>
      </c>
      <c r="C15" s="3" t="s">
        <v>51</v>
      </c>
      <c r="D15" s="10">
        <v>43047</v>
      </c>
      <c r="E15" s="10">
        <v>43047</v>
      </c>
      <c r="F15" s="11" t="s">
        <v>25</v>
      </c>
      <c r="G15" s="12"/>
      <c r="H15" s="13"/>
      <c r="I15" s="14"/>
      <c r="J15" s="14">
        <v>51.2</v>
      </c>
      <c r="K15" s="14"/>
      <c r="L15" s="28"/>
      <c r="M15" s="15"/>
      <c r="N15" s="16"/>
      <c r="O15" s="17"/>
      <c r="P15" s="17"/>
      <c r="Q15" s="25">
        <f t="shared" si="0"/>
        <v>51.2</v>
      </c>
    </row>
    <row r="16" spans="1:18" ht="24" x14ac:dyDescent="0.2">
      <c r="A16" s="20" t="s">
        <v>41</v>
      </c>
      <c r="B16" s="2" t="s">
        <v>28</v>
      </c>
      <c r="C16" s="3" t="s">
        <v>51</v>
      </c>
      <c r="D16" s="10">
        <v>43160</v>
      </c>
      <c r="E16" s="10">
        <v>43160</v>
      </c>
      <c r="F16" s="11" t="s">
        <v>25</v>
      </c>
      <c r="G16" s="18"/>
      <c r="H16" s="18"/>
      <c r="I16" s="14"/>
      <c r="J16" s="14">
        <v>38</v>
      </c>
      <c r="K16" s="14"/>
      <c r="L16" s="29"/>
      <c r="M16" s="17"/>
      <c r="N16" s="16"/>
      <c r="O16" s="17"/>
      <c r="P16" s="17"/>
      <c r="Q16" s="25">
        <f t="shared" si="0"/>
        <v>38</v>
      </c>
    </row>
    <row r="17" spans="1:17" ht="24" x14ac:dyDescent="0.2">
      <c r="A17" s="20" t="s">
        <v>31</v>
      </c>
      <c r="B17" s="2" t="s">
        <v>32</v>
      </c>
      <c r="C17" s="9" t="s">
        <v>23</v>
      </c>
      <c r="D17" s="10">
        <v>43047</v>
      </c>
      <c r="E17" s="10">
        <v>43047</v>
      </c>
      <c r="F17" s="11" t="s">
        <v>25</v>
      </c>
      <c r="G17" s="13"/>
      <c r="H17" s="18"/>
      <c r="I17" s="14"/>
      <c r="J17" s="19"/>
      <c r="K17" s="14"/>
      <c r="L17" s="29" t="s">
        <v>55</v>
      </c>
      <c r="M17" s="17"/>
      <c r="N17" s="16"/>
      <c r="O17" s="17"/>
      <c r="P17" s="17"/>
      <c r="Q17" s="25">
        <f t="shared" si="0"/>
        <v>0</v>
      </c>
    </row>
    <row r="18" spans="1:17" ht="24" x14ac:dyDescent="0.2">
      <c r="A18" s="20" t="s">
        <v>31</v>
      </c>
      <c r="B18" s="2" t="s">
        <v>32</v>
      </c>
      <c r="C18" s="9" t="s">
        <v>20</v>
      </c>
      <c r="D18" s="10">
        <v>43069</v>
      </c>
      <c r="E18" s="10">
        <v>43069</v>
      </c>
      <c r="F18" s="11" t="s">
        <v>42</v>
      </c>
      <c r="G18" s="13"/>
      <c r="H18" s="18"/>
      <c r="I18" s="14"/>
      <c r="J18" s="19">
        <v>40</v>
      </c>
      <c r="K18" s="14"/>
      <c r="L18" s="29"/>
      <c r="M18" s="17"/>
      <c r="N18" s="16"/>
      <c r="O18" s="17"/>
      <c r="P18" s="17"/>
      <c r="Q18" s="25">
        <f t="shared" si="0"/>
        <v>40</v>
      </c>
    </row>
    <row r="19" spans="1:17" ht="24" x14ac:dyDescent="0.2">
      <c r="A19" s="20" t="s">
        <v>31</v>
      </c>
      <c r="B19" s="2" t="s">
        <v>32</v>
      </c>
      <c r="C19" s="9" t="s">
        <v>20</v>
      </c>
      <c r="D19" s="10">
        <v>43089</v>
      </c>
      <c r="E19" s="10">
        <v>43089</v>
      </c>
      <c r="F19" s="11" t="s">
        <v>43</v>
      </c>
      <c r="G19" s="17"/>
      <c r="H19" s="13"/>
      <c r="I19" s="14"/>
      <c r="J19" s="14">
        <v>28</v>
      </c>
      <c r="K19" s="14"/>
      <c r="L19" s="28"/>
      <c r="M19" s="15"/>
      <c r="N19" s="16"/>
      <c r="O19" s="17"/>
      <c r="P19" s="17"/>
      <c r="Q19" s="25">
        <f t="shared" si="0"/>
        <v>28</v>
      </c>
    </row>
    <row r="20" spans="1:17" ht="24" x14ac:dyDescent="0.2">
      <c r="A20" s="20" t="s">
        <v>31</v>
      </c>
      <c r="B20" s="2" t="s">
        <v>32</v>
      </c>
      <c r="C20" s="1" t="s">
        <v>19</v>
      </c>
      <c r="D20" s="10">
        <v>43109</v>
      </c>
      <c r="E20" s="10">
        <v>43109</v>
      </c>
      <c r="F20" s="11" t="s">
        <v>44</v>
      </c>
      <c r="G20" s="13"/>
      <c r="H20" s="18"/>
      <c r="I20" s="14"/>
      <c r="J20" s="19">
        <v>92</v>
      </c>
      <c r="K20" s="14"/>
      <c r="L20" s="29"/>
      <c r="M20" s="17"/>
      <c r="N20" s="16"/>
      <c r="O20" s="17"/>
      <c r="P20" s="17"/>
      <c r="Q20" s="25">
        <f t="shared" si="0"/>
        <v>92</v>
      </c>
    </row>
    <row r="21" spans="1:17" ht="24" x14ac:dyDescent="0.2">
      <c r="A21" s="20" t="s">
        <v>31</v>
      </c>
      <c r="B21" s="2" t="s">
        <v>32</v>
      </c>
      <c r="C21" s="1" t="s">
        <v>19</v>
      </c>
      <c r="D21" s="10">
        <v>43110</v>
      </c>
      <c r="E21" s="10">
        <v>43110</v>
      </c>
      <c r="F21" s="11" t="s">
        <v>45</v>
      </c>
      <c r="G21" s="13"/>
      <c r="H21" s="18"/>
      <c r="I21" s="14"/>
      <c r="J21" s="19">
        <v>54</v>
      </c>
      <c r="K21" s="14"/>
      <c r="L21" s="29"/>
      <c r="M21" s="17"/>
      <c r="N21" s="16"/>
      <c r="O21" s="17"/>
      <c r="P21" s="17"/>
      <c r="Q21" s="25">
        <f t="shared" si="0"/>
        <v>54</v>
      </c>
    </row>
    <row r="22" spans="1:17" ht="24" x14ac:dyDescent="0.2">
      <c r="A22" s="20" t="s">
        <v>31</v>
      </c>
      <c r="B22" s="2" t="s">
        <v>32</v>
      </c>
      <c r="C22" s="1" t="s">
        <v>19</v>
      </c>
      <c r="D22" s="10">
        <v>43115</v>
      </c>
      <c r="E22" s="10">
        <v>43117</v>
      </c>
      <c r="F22" s="11" t="s">
        <v>26</v>
      </c>
      <c r="G22" s="13"/>
      <c r="H22" s="18"/>
      <c r="I22" s="14"/>
      <c r="J22" s="19"/>
      <c r="K22" s="14">
        <v>236.56</v>
      </c>
      <c r="L22" s="29" t="s">
        <v>56</v>
      </c>
      <c r="M22" s="17"/>
      <c r="N22" s="16"/>
      <c r="O22" s="17"/>
      <c r="P22" s="17"/>
      <c r="Q22" s="25">
        <f t="shared" si="0"/>
        <v>236.56</v>
      </c>
    </row>
    <row r="23" spans="1:17" ht="24" x14ac:dyDescent="0.2">
      <c r="A23" s="20" t="s">
        <v>31</v>
      </c>
      <c r="B23" s="2" t="s">
        <v>32</v>
      </c>
      <c r="C23" s="1" t="s">
        <v>19</v>
      </c>
      <c r="D23" s="10">
        <v>43115</v>
      </c>
      <c r="E23" s="10">
        <v>43116</v>
      </c>
      <c r="F23" s="11" t="s">
        <v>26</v>
      </c>
      <c r="G23" s="13"/>
      <c r="H23" s="18"/>
      <c r="I23" s="14"/>
      <c r="J23" s="19">
        <v>109.6</v>
      </c>
      <c r="K23" s="14"/>
      <c r="L23" s="29"/>
      <c r="M23" s="17"/>
      <c r="N23" s="16"/>
      <c r="O23" s="17"/>
      <c r="P23" s="17"/>
      <c r="Q23" s="25">
        <f t="shared" si="0"/>
        <v>109.6</v>
      </c>
    </row>
    <row r="24" spans="1:17" ht="24" x14ac:dyDescent="0.2">
      <c r="A24" s="20" t="s">
        <v>31</v>
      </c>
      <c r="B24" s="2" t="s">
        <v>32</v>
      </c>
      <c r="C24" s="1" t="s">
        <v>19</v>
      </c>
      <c r="D24" s="10">
        <v>43117</v>
      </c>
      <c r="E24" s="10">
        <v>43117</v>
      </c>
      <c r="F24" s="11" t="s">
        <v>46</v>
      </c>
      <c r="G24" s="13"/>
      <c r="H24" s="18"/>
      <c r="I24" s="14"/>
      <c r="J24" s="19">
        <v>146</v>
      </c>
      <c r="K24" s="14"/>
      <c r="L24" s="29"/>
      <c r="M24" s="17"/>
      <c r="N24" s="16"/>
      <c r="O24" s="17"/>
      <c r="P24" s="17"/>
      <c r="Q24" s="25">
        <f t="shared" si="0"/>
        <v>146</v>
      </c>
    </row>
    <row r="25" spans="1:17" ht="24" x14ac:dyDescent="0.2">
      <c r="A25" s="20" t="s">
        <v>31</v>
      </c>
      <c r="B25" s="2" t="s">
        <v>32</v>
      </c>
      <c r="C25" s="1" t="s">
        <v>19</v>
      </c>
      <c r="D25" s="10">
        <v>43118</v>
      </c>
      <c r="E25" s="10">
        <v>43119</v>
      </c>
      <c r="F25" s="11" t="s">
        <v>35</v>
      </c>
      <c r="G25" s="13"/>
      <c r="H25" s="18"/>
      <c r="I25" s="14">
        <v>394.25</v>
      </c>
      <c r="J25" s="19">
        <f>56+72.21+53.1</f>
        <v>181.30999999999997</v>
      </c>
      <c r="K25" s="14">
        <v>206.96</v>
      </c>
      <c r="L25" s="29" t="s">
        <v>53</v>
      </c>
      <c r="M25" s="17"/>
      <c r="N25" s="16"/>
      <c r="O25" s="17"/>
      <c r="P25" s="17"/>
      <c r="Q25" s="25">
        <f t="shared" si="0"/>
        <v>782.52</v>
      </c>
    </row>
    <row r="26" spans="1:17" ht="24" x14ac:dyDescent="0.2">
      <c r="A26" s="20" t="s">
        <v>31</v>
      </c>
      <c r="B26" s="2" t="s">
        <v>32</v>
      </c>
      <c r="C26" s="1" t="s">
        <v>19</v>
      </c>
      <c r="D26" s="10">
        <v>43130</v>
      </c>
      <c r="E26" s="10">
        <v>43130</v>
      </c>
      <c r="F26" s="11" t="s">
        <v>47</v>
      </c>
      <c r="G26" s="13"/>
      <c r="H26" s="18"/>
      <c r="I26" s="14"/>
      <c r="J26" s="19">
        <v>65.2</v>
      </c>
      <c r="K26" s="14"/>
      <c r="L26" s="29"/>
      <c r="M26" s="17"/>
      <c r="N26" s="16"/>
      <c r="O26" s="17"/>
      <c r="P26" s="17"/>
      <c r="Q26" s="25">
        <f t="shared" si="0"/>
        <v>65.2</v>
      </c>
    </row>
    <row r="27" spans="1:17" ht="24" x14ac:dyDescent="0.2">
      <c r="A27" s="20" t="s">
        <v>31</v>
      </c>
      <c r="B27" s="2" t="s">
        <v>32</v>
      </c>
      <c r="C27" s="3" t="s">
        <v>24</v>
      </c>
      <c r="D27" s="10">
        <v>43130</v>
      </c>
      <c r="E27" s="10">
        <v>43130</v>
      </c>
      <c r="F27" s="11" t="s">
        <v>25</v>
      </c>
      <c r="G27" s="17"/>
      <c r="H27" s="13"/>
      <c r="I27" s="14"/>
      <c r="J27" s="14">
        <f>36+25</f>
        <v>61</v>
      </c>
      <c r="K27" s="14"/>
      <c r="L27" s="28"/>
      <c r="M27" s="15"/>
      <c r="N27" s="16"/>
      <c r="O27" s="17"/>
      <c r="P27" s="17"/>
      <c r="Q27" s="25">
        <f t="shared" si="0"/>
        <v>61</v>
      </c>
    </row>
    <row r="28" spans="1:17" ht="24" x14ac:dyDescent="0.2">
      <c r="A28" s="20" t="s">
        <v>31</v>
      </c>
      <c r="B28" s="2" t="s">
        <v>32</v>
      </c>
      <c r="C28" s="3" t="s">
        <v>24</v>
      </c>
      <c r="D28" s="10">
        <v>43131</v>
      </c>
      <c r="E28" s="10">
        <v>43131</v>
      </c>
      <c r="F28" s="20" t="s">
        <v>48</v>
      </c>
      <c r="G28" s="17"/>
      <c r="H28" s="13"/>
      <c r="I28" s="14"/>
      <c r="J28" s="14">
        <v>44</v>
      </c>
      <c r="K28" s="14"/>
      <c r="L28" s="28"/>
      <c r="M28" s="15"/>
      <c r="N28" s="16"/>
      <c r="O28" s="17"/>
      <c r="P28" s="17"/>
      <c r="Q28" s="25">
        <v>44.4</v>
      </c>
    </row>
    <row r="29" spans="1:17" ht="24" x14ac:dyDescent="0.2">
      <c r="A29" s="20" t="s">
        <v>31</v>
      </c>
      <c r="B29" s="2" t="s">
        <v>32</v>
      </c>
      <c r="C29" s="3" t="s">
        <v>24</v>
      </c>
      <c r="D29" s="10">
        <v>43140</v>
      </c>
      <c r="E29" s="10">
        <v>43140</v>
      </c>
      <c r="F29" s="11" t="s">
        <v>42</v>
      </c>
      <c r="G29" s="17"/>
      <c r="H29" s="13"/>
      <c r="I29" s="14"/>
      <c r="J29" s="22">
        <v>32</v>
      </c>
      <c r="K29" s="14"/>
      <c r="L29" s="28"/>
      <c r="M29" s="15"/>
      <c r="N29" s="16"/>
      <c r="O29" s="17"/>
      <c r="P29" s="17"/>
      <c r="Q29" s="25">
        <f t="shared" ref="Q29:Q37" si="1">SUM(I29:P29)</f>
        <v>32</v>
      </c>
    </row>
    <row r="30" spans="1:17" ht="24" x14ac:dyDescent="0.2">
      <c r="A30" s="20" t="s">
        <v>31</v>
      </c>
      <c r="B30" s="2" t="s">
        <v>32</v>
      </c>
      <c r="C30" s="3" t="s">
        <v>24</v>
      </c>
      <c r="D30" s="10">
        <v>43158</v>
      </c>
      <c r="E30" s="10">
        <v>43158</v>
      </c>
      <c r="F30" s="20" t="s">
        <v>25</v>
      </c>
      <c r="G30" s="17"/>
      <c r="H30" s="21"/>
      <c r="I30" s="14"/>
      <c r="J30" s="14">
        <v>8</v>
      </c>
      <c r="K30" s="14"/>
      <c r="L30" s="28"/>
      <c r="M30" s="15"/>
      <c r="N30" s="16"/>
      <c r="O30" s="17"/>
      <c r="P30" s="17"/>
      <c r="Q30" s="25">
        <f t="shared" si="1"/>
        <v>8</v>
      </c>
    </row>
    <row r="31" spans="1:17" ht="24" x14ac:dyDescent="0.2">
      <c r="A31" s="20" t="s">
        <v>31</v>
      </c>
      <c r="B31" s="2" t="s">
        <v>32</v>
      </c>
      <c r="C31" s="3" t="s">
        <v>24</v>
      </c>
      <c r="D31" s="10">
        <v>43160</v>
      </c>
      <c r="E31" s="10">
        <v>43160</v>
      </c>
      <c r="F31" s="11" t="s">
        <v>25</v>
      </c>
      <c r="G31" s="17"/>
      <c r="H31" s="21"/>
      <c r="I31" s="14"/>
      <c r="J31" s="14">
        <v>27.43</v>
      </c>
      <c r="K31" s="14"/>
      <c r="L31" s="28"/>
      <c r="M31" s="15"/>
      <c r="N31" s="16"/>
      <c r="O31" s="17"/>
      <c r="P31" s="17"/>
      <c r="Q31" s="25">
        <f t="shared" si="1"/>
        <v>27.43</v>
      </c>
    </row>
    <row r="32" spans="1:17" ht="24" x14ac:dyDescent="0.2">
      <c r="A32" s="20" t="s">
        <v>31</v>
      </c>
      <c r="B32" s="2" t="s">
        <v>32</v>
      </c>
      <c r="C32" s="3" t="s">
        <v>24</v>
      </c>
      <c r="D32" s="10">
        <v>43165</v>
      </c>
      <c r="E32" s="10">
        <v>43165</v>
      </c>
      <c r="F32" s="11" t="s">
        <v>49</v>
      </c>
      <c r="G32" s="17"/>
      <c r="H32" s="13"/>
      <c r="I32" s="14"/>
      <c r="J32" s="14">
        <v>33.6</v>
      </c>
      <c r="K32" s="14"/>
      <c r="L32" s="28"/>
      <c r="M32" s="15"/>
      <c r="N32" s="16"/>
      <c r="O32" s="17"/>
      <c r="P32" s="17"/>
      <c r="Q32" s="25">
        <f t="shared" si="1"/>
        <v>33.6</v>
      </c>
    </row>
    <row r="33" spans="1:17" ht="24" x14ac:dyDescent="0.2">
      <c r="A33" s="20" t="s">
        <v>31</v>
      </c>
      <c r="B33" s="2" t="s">
        <v>32</v>
      </c>
      <c r="C33" s="1" t="s">
        <v>52</v>
      </c>
      <c r="D33" s="10">
        <v>43177</v>
      </c>
      <c r="E33" s="10">
        <v>43181</v>
      </c>
      <c r="F33" s="11" t="s">
        <v>25</v>
      </c>
      <c r="G33" s="17"/>
      <c r="H33" s="13"/>
      <c r="I33" s="14"/>
      <c r="J33" s="14"/>
      <c r="K33" s="14">
        <v>277.17</v>
      </c>
      <c r="L33" s="28" t="s">
        <v>57</v>
      </c>
      <c r="M33" s="15"/>
      <c r="N33" s="16"/>
      <c r="O33" s="17"/>
      <c r="P33" s="17"/>
      <c r="Q33" s="25">
        <f t="shared" si="1"/>
        <v>277.17</v>
      </c>
    </row>
    <row r="34" spans="1:17" ht="24" x14ac:dyDescent="0.2">
      <c r="A34" s="20" t="s">
        <v>31</v>
      </c>
      <c r="B34" s="2" t="s">
        <v>32</v>
      </c>
      <c r="C34" s="1" t="s">
        <v>19</v>
      </c>
      <c r="D34" s="10">
        <v>43181</v>
      </c>
      <c r="E34" s="10">
        <v>43181</v>
      </c>
      <c r="F34" s="11" t="s">
        <v>42</v>
      </c>
      <c r="G34" s="17"/>
      <c r="H34" s="13"/>
      <c r="I34" s="14"/>
      <c r="J34" s="14"/>
      <c r="K34" s="14"/>
      <c r="L34" s="28" t="s">
        <v>58</v>
      </c>
      <c r="M34" s="15"/>
      <c r="N34" s="16"/>
      <c r="O34" s="17"/>
      <c r="P34" s="17"/>
      <c r="Q34" s="25">
        <f t="shared" si="1"/>
        <v>0</v>
      </c>
    </row>
    <row r="35" spans="1:17" ht="24" x14ac:dyDescent="0.2">
      <c r="A35" s="20" t="s">
        <v>31</v>
      </c>
      <c r="B35" s="2" t="s">
        <v>32</v>
      </c>
      <c r="C35" s="3" t="s">
        <v>24</v>
      </c>
      <c r="D35" s="10">
        <v>43185</v>
      </c>
      <c r="E35" s="10">
        <v>43185</v>
      </c>
      <c r="F35" s="20" t="s">
        <v>25</v>
      </c>
      <c r="G35" s="18"/>
      <c r="H35" s="18"/>
      <c r="I35" s="14"/>
      <c r="J35" s="14">
        <v>10</v>
      </c>
      <c r="K35" s="14"/>
      <c r="L35" s="29"/>
      <c r="M35" s="17"/>
      <c r="N35" s="16"/>
      <c r="O35" s="17"/>
      <c r="P35" s="17"/>
      <c r="Q35" s="25">
        <f t="shared" si="1"/>
        <v>10</v>
      </c>
    </row>
    <row r="36" spans="1:17" ht="24" x14ac:dyDescent="0.2">
      <c r="A36" s="20" t="s">
        <v>36</v>
      </c>
      <c r="B36" s="2" t="s">
        <v>28</v>
      </c>
      <c r="C36" s="3" t="s">
        <v>51</v>
      </c>
      <c r="D36" s="10">
        <v>43159</v>
      </c>
      <c r="E36" s="10">
        <v>43161</v>
      </c>
      <c r="F36" s="11" t="s">
        <v>25</v>
      </c>
      <c r="G36" s="12"/>
      <c r="H36" s="13"/>
      <c r="I36" s="14">
        <f>491.25+15+100+68</f>
        <v>674.25</v>
      </c>
      <c r="J36" s="14">
        <f>16.8+16.2+16.59</f>
        <v>49.59</v>
      </c>
      <c r="K36" s="14"/>
      <c r="L36" s="28"/>
      <c r="M36" s="15"/>
      <c r="N36" s="16"/>
      <c r="O36" s="17"/>
      <c r="P36" s="17"/>
      <c r="Q36" s="25">
        <f t="shared" si="1"/>
        <v>723.84</v>
      </c>
    </row>
    <row r="37" spans="1:17" ht="24" x14ac:dyDescent="0.2">
      <c r="A37" s="20" t="s">
        <v>50</v>
      </c>
      <c r="B37" s="2" t="s">
        <v>28</v>
      </c>
      <c r="C37" s="3" t="s">
        <v>51</v>
      </c>
      <c r="D37" s="10">
        <v>43159</v>
      </c>
      <c r="E37" s="10">
        <v>43160</v>
      </c>
      <c r="F37" s="11" t="s">
        <v>25</v>
      </c>
      <c r="G37" s="12"/>
      <c r="H37" s="13"/>
      <c r="I37" s="14"/>
      <c r="J37" s="14">
        <f>87.76+32</f>
        <v>119.76</v>
      </c>
      <c r="K37" s="14">
        <f>164.25+164.25</f>
        <v>328.5</v>
      </c>
      <c r="L37" s="28"/>
      <c r="M37" s="15"/>
      <c r="N37" s="16"/>
      <c r="O37" s="17"/>
      <c r="P37" s="17"/>
      <c r="Q37" s="25">
        <f t="shared" si="1"/>
        <v>448.26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Jan-Mar 2018</vt:lpstr>
    </vt:vector>
  </TitlesOfParts>
  <Manager/>
  <Company>Ontario Trillium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cp:lastPrinted>2018-07-12T21:46:08Z</cp:lastPrinted>
  <dcterms:created xsi:type="dcterms:W3CDTF">2015-01-27T19:18:18Z</dcterms:created>
  <dcterms:modified xsi:type="dcterms:W3CDTF">2018-07-13T17:13:20Z</dcterms:modified>
  <cp:category/>
  <cp:contentStatus/>
</cp:coreProperties>
</file>