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tfca-my.sharepoint.com/personal/cshepherd_otf_ca/Documents/OTF 2023/Website/Expenses/"/>
    </mc:Choice>
  </mc:AlternateContent>
  <xr:revisionPtr revIDLastSave="104" documentId="8_{3FECC487-0939-4C8D-8791-F472D3D34E61}" xr6:coauthVersionLast="47" xr6:coauthVersionMax="47" xr10:uidLastSave="{72E7EC03-7113-452E-827A-DE797D263C1F}"/>
  <bookViews>
    <workbookView xWindow="-120" yWindow="-120" windowWidth="29040" windowHeight="15840" xr2:uid="{FD0F1714-CA8F-4A3B-923B-308FD488CCFE}"/>
  </bookViews>
  <sheets>
    <sheet name="Oct- Dec 2023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4" i="1" l="1"/>
  <c r="R54" i="1" s="1"/>
  <c r="O53" i="1"/>
  <c r="R53" i="1" s="1"/>
  <c r="O28" i="1"/>
  <c r="R28" i="1" s="1"/>
  <c r="O23" i="1"/>
  <c r="R23" i="1" s="1"/>
  <c r="K2" i="1"/>
  <c r="O17" i="1"/>
  <c r="O85" i="1"/>
  <c r="R85" i="1" s="1"/>
  <c r="K75" i="1"/>
  <c r="O84" i="1" l="1"/>
  <c r="R84" i="1" s="1"/>
  <c r="L3" i="1"/>
  <c r="O83" i="1"/>
  <c r="R83" i="1" s="1"/>
  <c r="O82" i="1"/>
  <c r="R82" i="1" s="1"/>
  <c r="O81" i="1"/>
  <c r="R81" i="1" s="1"/>
  <c r="O80" i="1"/>
  <c r="R80" i="1" s="1"/>
  <c r="K79" i="1"/>
  <c r="O79" i="1" s="1"/>
  <c r="R79" i="1" s="1"/>
  <c r="K78" i="1"/>
  <c r="O78" i="1" s="1"/>
  <c r="R78" i="1" s="1"/>
  <c r="K77" i="1"/>
  <c r="O77" i="1" s="1"/>
  <c r="R77" i="1" s="1"/>
  <c r="O76" i="1"/>
  <c r="R76" i="1" s="1"/>
  <c r="O75" i="1"/>
  <c r="R75" i="1" s="1"/>
  <c r="K74" i="1"/>
  <c r="O74" i="1" s="1"/>
  <c r="R74" i="1" s="1"/>
  <c r="O73" i="1"/>
  <c r="R73" i="1" s="1"/>
  <c r="O72" i="1"/>
  <c r="R72" i="1" s="1"/>
  <c r="O71" i="1"/>
  <c r="R71" i="1" s="1"/>
  <c r="O70" i="1"/>
  <c r="R70" i="1" s="1"/>
  <c r="O69" i="1"/>
  <c r="R69" i="1" s="1"/>
  <c r="O68" i="1"/>
  <c r="R68" i="1" s="1"/>
  <c r="O67" i="1"/>
  <c r="R67" i="1" s="1"/>
  <c r="O66" i="1"/>
  <c r="R66" i="1" s="1"/>
  <c r="O65" i="1"/>
  <c r="R65" i="1" s="1"/>
  <c r="O64" i="1"/>
  <c r="R64" i="1" s="1"/>
  <c r="O63" i="1"/>
  <c r="R63" i="1" s="1"/>
  <c r="O62" i="1"/>
  <c r="R62" i="1" s="1"/>
  <c r="O61" i="1"/>
  <c r="R61" i="1" s="1"/>
  <c r="O60" i="1"/>
  <c r="R60" i="1" s="1"/>
  <c r="O59" i="1"/>
  <c r="R59" i="1" s="1"/>
  <c r="O58" i="1"/>
  <c r="R58" i="1" s="1"/>
  <c r="O57" i="1"/>
  <c r="R57" i="1" s="1"/>
  <c r="O56" i="1"/>
  <c r="R56" i="1" s="1"/>
  <c r="K55" i="1"/>
  <c r="O55" i="1" s="1"/>
  <c r="R55" i="1" s="1"/>
  <c r="O52" i="1"/>
  <c r="R52" i="1" s="1"/>
  <c r="O51" i="1"/>
  <c r="R51" i="1" s="1"/>
  <c r="O50" i="1"/>
  <c r="R50" i="1" s="1"/>
  <c r="K49" i="1"/>
  <c r="O49" i="1" s="1"/>
  <c r="R49" i="1" s="1"/>
  <c r="O48" i="1"/>
  <c r="R48" i="1" s="1"/>
  <c r="O47" i="1"/>
  <c r="R47" i="1" s="1"/>
  <c r="O46" i="1"/>
  <c r="R46" i="1" s="1"/>
  <c r="O45" i="1"/>
  <c r="R45" i="1" s="1"/>
  <c r="O44" i="1"/>
  <c r="R44" i="1" s="1"/>
  <c r="O43" i="1"/>
  <c r="R43" i="1" s="1"/>
  <c r="O42" i="1"/>
  <c r="R42" i="1" s="1"/>
  <c r="O41" i="1"/>
  <c r="R41" i="1" s="1"/>
  <c r="O40" i="1"/>
  <c r="R40" i="1" s="1"/>
  <c r="O39" i="1"/>
  <c r="R39" i="1" s="1"/>
  <c r="O38" i="1"/>
  <c r="R38" i="1" s="1"/>
  <c r="O37" i="1"/>
  <c r="R37" i="1" s="1"/>
  <c r="O36" i="1"/>
  <c r="R36" i="1" s="1"/>
  <c r="O35" i="1"/>
  <c r="R35" i="1" s="1"/>
  <c r="K34" i="1"/>
  <c r="O34" i="1" s="1"/>
  <c r="R34" i="1" s="1"/>
  <c r="O33" i="1"/>
  <c r="R33" i="1" s="1"/>
  <c r="O32" i="1"/>
  <c r="R32" i="1" s="1"/>
  <c r="O31" i="1"/>
  <c r="R31" i="1" s="1"/>
  <c r="O30" i="1"/>
  <c r="R30" i="1" s="1"/>
  <c r="O29" i="1"/>
  <c r="R29" i="1" s="1"/>
  <c r="K27" i="1"/>
  <c r="O27" i="1" s="1"/>
  <c r="R27" i="1" s="1"/>
  <c r="O26" i="1"/>
  <c r="R26" i="1" s="1"/>
  <c r="O25" i="1"/>
  <c r="R25" i="1" s="1"/>
  <c r="O24" i="1"/>
  <c r="R24" i="1" s="1"/>
  <c r="K22" i="1"/>
  <c r="O22" i="1" s="1"/>
  <c r="R22" i="1" s="1"/>
  <c r="O21" i="1"/>
  <c r="R21" i="1" s="1"/>
  <c r="K20" i="1"/>
  <c r="O20" i="1" s="1"/>
  <c r="R20" i="1" s="1"/>
  <c r="O19" i="1"/>
  <c r="R19" i="1" s="1"/>
  <c r="O18" i="1"/>
  <c r="R18" i="1" s="1"/>
  <c r="R17" i="1"/>
  <c r="K16" i="1"/>
  <c r="O16" i="1" s="1"/>
  <c r="R16" i="1" s="1"/>
  <c r="K15" i="1"/>
  <c r="O15" i="1" s="1"/>
  <c r="R15" i="1" s="1"/>
  <c r="K14" i="1"/>
  <c r="O14" i="1" s="1"/>
  <c r="R14" i="1" s="1"/>
  <c r="K13" i="1"/>
  <c r="J13" i="1"/>
  <c r="J12" i="1"/>
  <c r="O12" i="1" s="1"/>
  <c r="R12" i="1" s="1"/>
  <c r="O11" i="1"/>
  <c r="R11" i="1" s="1"/>
  <c r="O10" i="1"/>
  <c r="R10" i="1" s="1"/>
  <c r="O9" i="1"/>
  <c r="R9" i="1" s="1"/>
  <c r="O8" i="1"/>
  <c r="R8" i="1" s="1"/>
  <c r="O7" i="1"/>
  <c r="R7" i="1" s="1"/>
  <c r="O6" i="1"/>
  <c r="R6" i="1" s="1"/>
  <c r="O5" i="1"/>
  <c r="R5" i="1" s="1"/>
  <c r="O4" i="1"/>
  <c r="R4" i="1" s="1"/>
  <c r="K3" i="1"/>
  <c r="O2" i="1"/>
  <c r="R2" i="1" s="1"/>
  <c r="O13" i="1" l="1"/>
  <c r="R13" i="1" s="1"/>
  <c r="O3" i="1"/>
  <c r="R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tc={11064EE3-8C78-4F16-A1C7-3612426B1A62}</author>
  </authors>
  <commentList>
    <comment ref="K80" authorId="0" shapeId="0" xr:uid="{11064EE3-8C78-4F16-A1C7-3612426B1A6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Cancelled </t>
      </text>
    </comment>
  </commentList>
</comments>
</file>

<file path=xl/sharedStrings.xml><?xml version="1.0" encoding="utf-8"?>
<sst xmlns="http://schemas.openxmlformats.org/spreadsheetml/2006/main" count="606" uniqueCount="133">
  <si>
    <t>Name</t>
  </si>
  <si>
    <t>Position</t>
  </si>
  <si>
    <t>Purpose</t>
  </si>
  <si>
    <t>Purpose(elaborated)</t>
  </si>
  <si>
    <t>Start Date</t>
  </si>
  <si>
    <t>End Date</t>
  </si>
  <si>
    <t xml:space="preserve">Destination </t>
  </si>
  <si>
    <t>Attendees</t>
  </si>
  <si>
    <t xml:space="preserve">Other Attendees </t>
  </si>
  <si>
    <t xml:space="preserve"> Air Fare </t>
  </si>
  <si>
    <t xml:space="preserve"> Other Transportation </t>
  </si>
  <si>
    <t xml:space="preserve"> Accommodation </t>
  </si>
  <si>
    <t>Meals</t>
  </si>
  <si>
    <t>Incidentals</t>
  </si>
  <si>
    <t>SUBTOTAL</t>
  </si>
  <si>
    <t>Hospitality</t>
  </si>
  <si>
    <t>Other Expenses</t>
  </si>
  <si>
    <t>TOTAL</t>
  </si>
  <si>
    <t>Ina Gutium</t>
  </si>
  <si>
    <t>Vice-President, Operations</t>
  </si>
  <si>
    <t>Travel to attend sector related meeting</t>
  </si>
  <si>
    <t>Nov 22 2023</t>
  </si>
  <si>
    <t>Nov 25 2023</t>
  </si>
  <si>
    <t>Vancouver, BC</t>
  </si>
  <si>
    <t>Katharine Bambrick</t>
  </si>
  <si>
    <t>Chief Executive Officer</t>
  </si>
  <si>
    <t>Travel to attend a sector-related conference</t>
  </si>
  <si>
    <t>Oct 29 2023</t>
  </si>
  <si>
    <t>Nov 1 2023</t>
  </si>
  <si>
    <t>Boston, USA</t>
  </si>
  <si>
    <t>Nov 9 2023</t>
  </si>
  <si>
    <t>Toronto, ON</t>
  </si>
  <si>
    <t>Volunteer Conference</t>
  </si>
  <si>
    <t>Nov 3 2023</t>
  </si>
  <si>
    <t>Nov 4 2023</t>
  </si>
  <si>
    <t>Charles Tobias</t>
  </si>
  <si>
    <t>GRT Member</t>
  </si>
  <si>
    <t>July 24 2023</t>
  </si>
  <si>
    <t>Grafton, ON</t>
  </si>
  <si>
    <t>Sarbjeet Saini</t>
  </si>
  <si>
    <t>Nov 2 2023</t>
  </si>
  <si>
    <t>Oct 27 2023</t>
  </si>
  <si>
    <t>Brampton, ON</t>
  </si>
  <si>
    <t> John McLeod</t>
  </si>
  <si>
    <t>Nov 12 2023</t>
  </si>
  <si>
    <t>Belmore, ON</t>
  </si>
  <si>
    <t>Michael Walker</t>
  </si>
  <si>
    <t>Nov 24 2023</t>
  </si>
  <si>
    <t>Mount Forest, ON</t>
  </si>
  <si>
    <t>Hugh Wilson </t>
  </si>
  <si>
    <t>Sep 15 2023</t>
  </si>
  <si>
    <t>Annan, ON</t>
  </si>
  <si>
    <t>Kathy Chaumont</t>
  </si>
  <si>
    <t>Louis Beland</t>
  </si>
  <si>
    <t>Ishmael Van der rassel</t>
  </si>
  <si>
    <t>Gordon Terrence Sweeney</t>
  </si>
  <si>
    <t>Rita Celeste Boutette</t>
  </si>
  <si>
    <t>Andrea Kristyn Paige Yesno</t>
  </si>
  <si>
    <t>Nov 5 2023</t>
  </si>
  <si>
    <t>John Stephen Kidd</t>
  </si>
  <si>
    <t>Katrina Anastas Owl</t>
  </si>
  <si>
    <t>Lee Ann Pettenuzzo </t>
  </si>
  <si>
    <t>Mary Lynne Mercer</t>
  </si>
  <si>
    <t>Bruce Yu</t>
  </si>
  <si>
    <t>Paul St-Onge</t>
  </si>
  <si>
    <t>Tamara Baldwin</t>
  </si>
  <si>
    <t> Bonnie Gryce</t>
  </si>
  <si>
    <t>Denise Cumming</t>
  </si>
  <si>
    <t> Gary Thomas</t>
  </si>
  <si>
    <t> Barbara Tobin</t>
  </si>
  <si>
    <t> Christine Greydanus</t>
  </si>
  <si>
    <t>Dave (David) Campbell</t>
  </si>
  <si>
    <t> George B. Santos</t>
  </si>
  <si>
    <t> Vidya Balachandar</t>
  </si>
  <si>
    <t> Charles Cooper</t>
  </si>
  <si>
    <t> Debora Bloom Hall</t>
  </si>
  <si>
    <t>Ellen Konadu</t>
  </si>
  <si>
    <t>Gareth Myhal</t>
  </si>
  <si>
    <t>Hugh Wilson</t>
  </si>
  <si>
    <t> Janice McGurran</t>
  </si>
  <si>
    <t> Jayne Dietrich</t>
  </si>
  <si>
    <t>Jessica Farias</t>
  </si>
  <si>
    <t>Justin Bester</t>
  </si>
  <si>
    <t>Mary Price</t>
  </si>
  <si>
    <t>Nadirah Nazeer</t>
  </si>
  <si>
    <t> Ugonna Ihekwoaba</t>
  </si>
  <si>
    <t>Cindy (Cynthia) Crump</t>
  </si>
  <si>
    <t>David Richardson</t>
  </si>
  <si>
    <t>Deiba Wigle</t>
  </si>
  <si>
    <t>Doug Thompson</t>
  </si>
  <si>
    <t>Francois Robert Bosse</t>
  </si>
  <si>
    <t>John Lohuis</t>
  </si>
  <si>
    <t> John McDougall</t>
  </si>
  <si>
    <t> Kerry Latham</t>
  </si>
  <si>
    <t>Austin Phillips</t>
  </si>
  <si>
    <t> Charles C Tatham</t>
  </si>
  <si>
    <t> Charles Tobias</t>
  </si>
  <si>
    <t> Chuan (Jerry) Zhang</t>
  </si>
  <si>
    <t>George Mitges</t>
  </si>
  <si>
    <t> Gordon Haugh</t>
  </si>
  <si>
    <t>Henry Dortmans</t>
  </si>
  <si>
    <t>Linda Zensner</t>
  </si>
  <si>
    <t>Luane Roberts</t>
  </si>
  <si>
    <t>Maliha Hasan</t>
  </si>
  <si>
    <t>Mike Britton</t>
  </si>
  <si>
    <t>Obaro Akpomena</t>
  </si>
  <si>
    <t>Patricia Arney</t>
  </si>
  <si>
    <t>Patricia Carr</t>
  </si>
  <si>
    <t>Shirley Ann Elms</t>
  </si>
  <si>
    <t> Stewart Vander Velden</t>
  </si>
  <si>
    <t>Sharon Tansley</t>
  </si>
  <si>
    <t>Tony Francis</t>
  </si>
  <si>
    <t>Xinyi Zhang</t>
  </si>
  <si>
    <t>Kenneth Daniel</t>
  </si>
  <si>
    <t>Patrick Molloy</t>
  </si>
  <si>
    <t>Sondra Read</t>
  </si>
  <si>
    <t>Richard Sterne</t>
  </si>
  <si>
    <t>Atinuke Olajide</t>
  </si>
  <si>
    <t>Jacqueline Cloet</t>
  </si>
  <si>
    <t>Monique Manatch</t>
  </si>
  <si>
    <t>Nov 6 2023</t>
  </si>
  <si>
    <t>Helen Ecker</t>
  </si>
  <si>
    <t>Bryanne Smart</t>
  </si>
  <si>
    <t>Samantha Lone</t>
  </si>
  <si>
    <t xml:space="preserve">PFC Retreat </t>
  </si>
  <si>
    <t xml:space="preserve"> The Centre for Effective Philanthropy conference</t>
  </si>
  <si>
    <t xml:space="preserve"> Capital grants meeting with Minister Lumsden</t>
  </si>
  <si>
    <t>Recognition Event</t>
  </si>
  <si>
    <t xml:space="preserve"> Recognition Event</t>
  </si>
  <si>
    <t>Dec 15 2023</t>
  </si>
  <si>
    <t>London, ON</t>
  </si>
  <si>
    <t>Bath, ON</t>
  </si>
  <si>
    <t>Ottawa, 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</si>
</sst>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_-&quot;$&quot;* #,##0.00_-;\-&quot;$&quot;* #,##0.00_-;_-&quot;$&quot;* &quot;-&quot;??_-;_-@_-"/>
    <numFmt numFmtId="167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sz val="10"/>
      <name val="Arial"/>
      <family val="2"/>
    </font>
    <font>
      <sz val="10"/>
      <color rgb="FF202124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398"/>
        <bgColor indexed="64"/>
      </patternFill>
    </fill>
    <fill>
      <patternFill patternType="solid">
        <fgColor rgb="FFD5F5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164" fontId="2" fillId="0" borderId="0" xfId="1" applyFont="1" applyFill="1"/>
    <xf numFmtId="0" fontId="7" fillId="0" borderId="0" xfId="0" applyFont="1"/>
    <xf numFmtId="7" fontId="2" fillId="0" borderId="1" xfId="1" applyNumberFormat="1" applyFont="1" applyFill="1" applyBorder="1" applyAlignment="1">
      <alignment horizontal="center" vertical="center" wrapText="1"/>
    </xf>
    <xf numFmtId="164" fontId="2" fillId="0" borderId="1" xfId="1" applyFont="1" applyFill="1" applyBorder="1" applyAlignment="1">
      <alignment horizontal="center" wrapText="1"/>
    </xf>
    <xf numFmtId="7" fontId="2" fillId="3" borderId="1" xfId="1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164" fontId="8" fillId="2" borderId="1" xfId="1" applyFont="1" applyFill="1" applyBorder="1" applyAlignment="1">
      <alignment vertical="center" wrapText="1"/>
    </xf>
    <xf numFmtId="164" fontId="2" fillId="0" borderId="1" xfId="1" applyFont="1" applyFill="1" applyBorder="1"/>
    <xf numFmtId="167" fontId="2" fillId="3" borderId="1" xfId="1" applyNumberFormat="1" applyFont="1" applyFill="1" applyBorder="1" applyAlignment="1">
      <alignment horizontal="center" vertical="center"/>
    </xf>
    <xf numFmtId="167" fontId="2" fillId="0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D5F5FF"/>
      <color rgb="FF0073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thani Balan" id="{1CC6902E-7F08-4254-A532-BF606AFA02D4}" userId="S::MBalan@otf.ca::402a8f7c-26eb-443f-980a-f38c9e951463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80" dT="2023-12-13T22:03:38.41" personId="{1CC6902E-7F08-4254-A532-BF606AFA02D4}" id="{11064EE3-8C78-4F16-A1C7-3612426B1A62}">
    <text xml:space="preserve">Cancelled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CA29B-E290-4F32-92FB-6C4A2FAA9A22}">
  <dimension ref="A1:R85"/>
  <sheetViews>
    <sheetView tabSelected="1" zoomScale="90" zoomScaleNormal="90" workbookViewId="0"/>
  </sheetViews>
  <sheetFormatPr defaultColWidth="8.7109375" defaultRowHeight="12.75" x14ac:dyDescent="0.2"/>
  <cols>
    <col min="1" max="1" width="22.28515625" style="1" customWidth="1"/>
    <col min="2" max="2" width="24.140625" style="1" customWidth="1"/>
    <col min="3" max="3" width="19.42578125" style="1" bestFit="1" customWidth="1"/>
    <col min="4" max="4" width="44.42578125" style="1" customWidth="1"/>
    <col min="5" max="5" width="13" style="1" customWidth="1"/>
    <col min="6" max="6" width="13.140625" style="1" customWidth="1"/>
    <col min="7" max="7" width="13.140625" style="1" bestFit="1" customWidth="1"/>
    <col min="8" max="8" width="10.7109375" style="1" customWidth="1"/>
    <col min="9" max="9" width="11.28515625" style="1" customWidth="1"/>
    <col min="10" max="10" width="9.7109375" style="2" customWidth="1"/>
    <col min="11" max="11" width="14.42578125" style="2" customWidth="1"/>
    <col min="12" max="12" width="16.7109375" style="2" customWidth="1"/>
    <col min="13" max="13" width="9.140625" style="2" customWidth="1"/>
    <col min="14" max="14" width="12.85546875" style="2" customWidth="1"/>
    <col min="15" max="15" width="11.7109375" style="2" customWidth="1"/>
    <col min="16" max="17" width="10.42578125" style="2" customWidth="1"/>
    <col min="18" max="18" width="10.140625" style="2" customWidth="1"/>
    <col min="19" max="16384" width="8.7109375" style="1"/>
  </cols>
  <sheetData>
    <row r="1" spans="1:18" s="3" customFormat="1" ht="38.25" customHeight="1" x14ac:dyDescent="0.2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</row>
    <row r="2" spans="1:18" ht="38.25" x14ac:dyDescent="0.2">
      <c r="A2" s="12" t="s">
        <v>18</v>
      </c>
      <c r="B2" s="12" t="s">
        <v>19</v>
      </c>
      <c r="C2" s="13" t="s">
        <v>20</v>
      </c>
      <c r="D2" s="14" t="s">
        <v>124</v>
      </c>
      <c r="E2" s="13" t="s">
        <v>21</v>
      </c>
      <c r="F2" s="13" t="s">
        <v>22</v>
      </c>
      <c r="G2" s="13" t="s">
        <v>23</v>
      </c>
      <c r="H2" s="13"/>
      <c r="I2" s="13"/>
      <c r="J2" s="4">
        <v>305.49</v>
      </c>
      <c r="K2" s="4">
        <f>208.97</f>
        <v>208.97</v>
      </c>
      <c r="L2" s="4">
        <v>672.36</v>
      </c>
      <c r="M2" s="4">
        <v>19.91</v>
      </c>
      <c r="N2" s="5"/>
      <c r="O2" s="6">
        <f t="shared" ref="O2:O11" si="0">SUM(J2:N2)</f>
        <v>1206.7300000000002</v>
      </c>
      <c r="P2" s="5"/>
      <c r="Q2" s="5"/>
      <c r="R2" s="6">
        <f>SUM(O2:Q2)</f>
        <v>1206.7300000000002</v>
      </c>
    </row>
    <row r="3" spans="1:18" ht="38.25" x14ac:dyDescent="0.2">
      <c r="A3" s="14" t="s">
        <v>24</v>
      </c>
      <c r="B3" s="12" t="s">
        <v>25</v>
      </c>
      <c r="C3" s="15" t="s">
        <v>26</v>
      </c>
      <c r="D3" s="16" t="s">
        <v>125</v>
      </c>
      <c r="E3" s="13" t="s">
        <v>27</v>
      </c>
      <c r="F3" s="13" t="s">
        <v>28</v>
      </c>
      <c r="G3" s="13" t="s">
        <v>29</v>
      </c>
      <c r="H3" s="13"/>
      <c r="I3" s="13"/>
      <c r="J3" s="4">
        <v>541.71</v>
      </c>
      <c r="K3" s="4">
        <f>88.5+54.54</f>
        <v>143.04</v>
      </c>
      <c r="L3" s="4">
        <f>526.1+1210.73-115.76</f>
        <v>1621.07</v>
      </c>
      <c r="M3" s="4">
        <v>200.1</v>
      </c>
      <c r="N3" s="5"/>
      <c r="O3" s="6">
        <f t="shared" si="0"/>
        <v>2505.9199999999996</v>
      </c>
      <c r="P3" s="5"/>
      <c r="Q3" s="5"/>
      <c r="R3" s="6">
        <f t="shared" ref="R3:R12" si="1">SUM(O3:Q3)</f>
        <v>2505.9199999999996</v>
      </c>
    </row>
    <row r="4" spans="1:18" ht="38.25" x14ac:dyDescent="0.2">
      <c r="A4" s="14" t="s">
        <v>24</v>
      </c>
      <c r="B4" s="12" t="s">
        <v>25</v>
      </c>
      <c r="C4" s="13" t="s">
        <v>20</v>
      </c>
      <c r="D4" s="13" t="s">
        <v>126</v>
      </c>
      <c r="E4" s="13" t="s">
        <v>30</v>
      </c>
      <c r="F4" s="13" t="s">
        <v>30</v>
      </c>
      <c r="G4" s="17" t="s">
        <v>31</v>
      </c>
      <c r="H4" s="13"/>
      <c r="I4" s="13"/>
      <c r="J4" s="4"/>
      <c r="K4" s="4">
        <v>21</v>
      </c>
      <c r="L4" s="4"/>
      <c r="M4" s="4"/>
      <c r="N4" s="5"/>
      <c r="O4" s="6">
        <f t="shared" si="0"/>
        <v>21</v>
      </c>
      <c r="P4" s="5"/>
      <c r="Q4" s="5"/>
      <c r="R4" s="6">
        <f t="shared" si="1"/>
        <v>21</v>
      </c>
    </row>
    <row r="5" spans="1:18" ht="38.25" x14ac:dyDescent="0.2">
      <c r="A5" s="14" t="s">
        <v>24</v>
      </c>
      <c r="B5" s="12" t="s">
        <v>25</v>
      </c>
      <c r="C5" s="13" t="s">
        <v>20</v>
      </c>
      <c r="D5" s="12" t="s">
        <v>32</v>
      </c>
      <c r="E5" s="13" t="s">
        <v>33</v>
      </c>
      <c r="F5" s="13" t="s">
        <v>34</v>
      </c>
      <c r="G5" s="17" t="s">
        <v>31</v>
      </c>
      <c r="H5" s="13"/>
      <c r="I5" s="13"/>
      <c r="J5" s="4"/>
      <c r="K5" s="4">
        <v>32</v>
      </c>
      <c r="L5" s="4"/>
      <c r="M5" s="4"/>
      <c r="N5" s="5"/>
      <c r="O5" s="6">
        <f t="shared" si="0"/>
        <v>32</v>
      </c>
      <c r="P5" s="5"/>
      <c r="Q5" s="5"/>
      <c r="R5" s="6">
        <f t="shared" si="1"/>
        <v>32</v>
      </c>
    </row>
    <row r="6" spans="1:18" ht="38.25" x14ac:dyDescent="0.2">
      <c r="A6" s="14" t="s">
        <v>35</v>
      </c>
      <c r="B6" s="13" t="s">
        <v>36</v>
      </c>
      <c r="C6" s="13" t="s">
        <v>20</v>
      </c>
      <c r="D6" s="13" t="s">
        <v>127</v>
      </c>
      <c r="E6" s="13" t="s">
        <v>37</v>
      </c>
      <c r="F6" s="13" t="s">
        <v>37</v>
      </c>
      <c r="G6" s="13" t="s">
        <v>38</v>
      </c>
      <c r="H6" s="13"/>
      <c r="I6" s="13"/>
      <c r="J6" s="4"/>
      <c r="K6" s="4">
        <v>65.2</v>
      </c>
      <c r="L6" s="4"/>
      <c r="M6" s="4"/>
      <c r="N6" s="5"/>
      <c r="O6" s="6">
        <f t="shared" si="0"/>
        <v>65.2</v>
      </c>
      <c r="P6" s="5"/>
      <c r="Q6" s="5"/>
      <c r="R6" s="6">
        <f t="shared" si="1"/>
        <v>65.2</v>
      </c>
    </row>
    <row r="7" spans="1:18" ht="38.25" x14ac:dyDescent="0.2">
      <c r="A7" s="14" t="s">
        <v>39</v>
      </c>
      <c r="B7" s="13" t="s">
        <v>36</v>
      </c>
      <c r="C7" s="13" t="s">
        <v>20</v>
      </c>
      <c r="D7" s="12" t="s">
        <v>32</v>
      </c>
      <c r="E7" s="13" t="s">
        <v>40</v>
      </c>
      <c r="F7" s="13" t="s">
        <v>34</v>
      </c>
      <c r="G7" s="17" t="s">
        <v>31</v>
      </c>
      <c r="H7" s="13"/>
      <c r="I7" s="13"/>
      <c r="J7" s="4"/>
      <c r="K7" s="4">
        <v>40.32</v>
      </c>
      <c r="L7" s="4"/>
      <c r="M7" s="4">
        <v>8.85</v>
      </c>
      <c r="N7" s="5"/>
      <c r="O7" s="6">
        <f t="shared" si="0"/>
        <v>49.17</v>
      </c>
      <c r="P7" s="5"/>
      <c r="Q7" s="5"/>
      <c r="R7" s="6">
        <f t="shared" si="1"/>
        <v>49.17</v>
      </c>
    </row>
    <row r="8" spans="1:18" ht="38.25" x14ac:dyDescent="0.2">
      <c r="A8" s="14" t="s">
        <v>39</v>
      </c>
      <c r="B8" s="13" t="s">
        <v>36</v>
      </c>
      <c r="C8" s="13" t="s">
        <v>20</v>
      </c>
      <c r="D8" s="13" t="s">
        <v>127</v>
      </c>
      <c r="E8" s="13" t="s">
        <v>41</v>
      </c>
      <c r="F8" s="13" t="s">
        <v>41</v>
      </c>
      <c r="G8" s="13" t="s">
        <v>42</v>
      </c>
      <c r="H8" s="13"/>
      <c r="I8" s="13"/>
      <c r="J8" s="4"/>
      <c r="K8" s="4">
        <v>12.24</v>
      </c>
      <c r="L8" s="4"/>
      <c r="M8" s="4">
        <v>8.85</v>
      </c>
      <c r="N8" s="5"/>
      <c r="O8" s="6">
        <f t="shared" si="0"/>
        <v>21.09</v>
      </c>
      <c r="P8" s="5"/>
      <c r="Q8" s="5"/>
      <c r="R8" s="6">
        <f t="shared" si="1"/>
        <v>21.09</v>
      </c>
    </row>
    <row r="9" spans="1:18" ht="38.25" x14ac:dyDescent="0.2">
      <c r="A9" s="14" t="s">
        <v>43</v>
      </c>
      <c r="B9" s="13" t="s">
        <v>36</v>
      </c>
      <c r="C9" s="13" t="s">
        <v>20</v>
      </c>
      <c r="D9" s="13" t="s">
        <v>128</v>
      </c>
      <c r="E9" s="13" t="s">
        <v>44</v>
      </c>
      <c r="F9" s="13" t="s">
        <v>44</v>
      </c>
      <c r="G9" s="13" t="s">
        <v>45</v>
      </c>
      <c r="H9" s="13"/>
      <c r="I9" s="13"/>
      <c r="J9" s="4"/>
      <c r="K9" s="4">
        <v>30.48</v>
      </c>
      <c r="L9" s="4"/>
      <c r="M9" s="4"/>
      <c r="N9" s="5"/>
      <c r="O9" s="6">
        <f t="shared" si="0"/>
        <v>30.48</v>
      </c>
      <c r="P9" s="5"/>
      <c r="Q9" s="5"/>
      <c r="R9" s="6">
        <f t="shared" si="1"/>
        <v>30.48</v>
      </c>
    </row>
    <row r="10" spans="1:18" ht="38.25" x14ac:dyDescent="0.2">
      <c r="A10" s="14" t="s">
        <v>46</v>
      </c>
      <c r="B10" s="13" t="s">
        <v>36</v>
      </c>
      <c r="C10" s="13" t="s">
        <v>20</v>
      </c>
      <c r="D10" s="13" t="s">
        <v>127</v>
      </c>
      <c r="E10" s="13" t="s">
        <v>47</v>
      </c>
      <c r="F10" s="13" t="s">
        <v>47</v>
      </c>
      <c r="G10" s="12" t="s">
        <v>48</v>
      </c>
      <c r="H10" s="13"/>
      <c r="I10" s="13"/>
      <c r="J10" s="4"/>
      <c r="K10" s="4">
        <v>54.4</v>
      </c>
      <c r="L10" s="4"/>
      <c r="M10" s="4"/>
      <c r="N10" s="5"/>
      <c r="O10" s="6">
        <f t="shared" si="0"/>
        <v>54.4</v>
      </c>
      <c r="P10" s="5"/>
      <c r="Q10" s="5"/>
      <c r="R10" s="6">
        <f t="shared" si="1"/>
        <v>54.4</v>
      </c>
    </row>
    <row r="11" spans="1:18" ht="38.25" x14ac:dyDescent="0.2">
      <c r="A11" s="14" t="s">
        <v>49</v>
      </c>
      <c r="B11" s="13" t="s">
        <v>36</v>
      </c>
      <c r="C11" s="13" t="s">
        <v>20</v>
      </c>
      <c r="D11" s="13" t="s">
        <v>127</v>
      </c>
      <c r="E11" s="13" t="s">
        <v>50</v>
      </c>
      <c r="F11" s="13" t="s">
        <v>50</v>
      </c>
      <c r="G11" s="18" t="s">
        <v>51</v>
      </c>
      <c r="H11" s="13"/>
      <c r="I11" s="13"/>
      <c r="J11" s="4"/>
      <c r="K11" s="4">
        <v>15.2</v>
      </c>
      <c r="L11" s="4"/>
      <c r="M11" s="4"/>
      <c r="N11" s="5"/>
      <c r="O11" s="6">
        <f t="shared" si="0"/>
        <v>15.2</v>
      </c>
      <c r="P11" s="5"/>
      <c r="Q11" s="5"/>
      <c r="R11" s="6">
        <f t="shared" si="1"/>
        <v>15.2</v>
      </c>
    </row>
    <row r="12" spans="1:18" ht="38.25" x14ac:dyDescent="0.2">
      <c r="A12" s="14" t="s">
        <v>52</v>
      </c>
      <c r="B12" s="13" t="s">
        <v>36</v>
      </c>
      <c r="C12" s="13" t="s">
        <v>20</v>
      </c>
      <c r="D12" s="12" t="s">
        <v>32</v>
      </c>
      <c r="E12" s="13" t="s">
        <v>33</v>
      </c>
      <c r="F12" s="13" t="s">
        <v>34</v>
      </c>
      <c r="G12" s="17" t="s">
        <v>31</v>
      </c>
      <c r="H12" s="13"/>
      <c r="I12" s="13"/>
      <c r="J12" s="4">
        <f>344.25+20-14</f>
        <v>350.25</v>
      </c>
      <c r="K12" s="4">
        <v>61.96</v>
      </c>
      <c r="L12" s="4"/>
      <c r="M12" s="4"/>
      <c r="N12" s="5"/>
      <c r="O12" s="6">
        <f t="shared" ref="O12" si="2">SUM(J12:N12)</f>
        <v>412.21</v>
      </c>
      <c r="P12" s="5"/>
      <c r="Q12" s="5"/>
      <c r="R12" s="6">
        <f t="shared" si="1"/>
        <v>412.21</v>
      </c>
    </row>
    <row r="13" spans="1:18" ht="38.25" x14ac:dyDescent="0.2">
      <c r="A13" s="14" t="s">
        <v>53</v>
      </c>
      <c r="B13" s="13" t="s">
        <v>36</v>
      </c>
      <c r="C13" s="13" t="s">
        <v>20</v>
      </c>
      <c r="D13" s="12" t="s">
        <v>32</v>
      </c>
      <c r="E13" s="13" t="s">
        <v>33</v>
      </c>
      <c r="F13" s="13" t="s">
        <v>34</v>
      </c>
      <c r="G13" s="17" t="s">
        <v>31</v>
      </c>
      <c r="H13" s="13"/>
      <c r="I13" s="13"/>
      <c r="J13" s="4">
        <f>356.25-20</f>
        <v>336.25</v>
      </c>
      <c r="K13" s="4">
        <f>50.4+42.48+22.4</f>
        <v>115.28</v>
      </c>
      <c r="L13" s="4"/>
      <c r="M13" s="4">
        <v>8.85</v>
      </c>
      <c r="N13" s="5"/>
      <c r="O13" s="6">
        <f>SUM(J13:N13)</f>
        <v>460.38</v>
      </c>
      <c r="P13" s="5"/>
      <c r="Q13" s="5"/>
      <c r="R13" s="6">
        <f>SUM(O13:Q13)</f>
        <v>460.38</v>
      </c>
    </row>
    <row r="14" spans="1:18" ht="38.25" x14ac:dyDescent="0.2">
      <c r="A14" s="14" t="s">
        <v>54</v>
      </c>
      <c r="B14" s="13" t="s">
        <v>36</v>
      </c>
      <c r="C14" s="13" t="s">
        <v>20</v>
      </c>
      <c r="D14" s="12" t="s">
        <v>32</v>
      </c>
      <c r="E14" s="13" t="s">
        <v>33</v>
      </c>
      <c r="F14" s="13" t="s">
        <v>34</v>
      </c>
      <c r="G14" s="17" t="s">
        <v>31</v>
      </c>
      <c r="H14" s="13"/>
      <c r="I14" s="13"/>
      <c r="J14" s="4"/>
      <c r="K14" s="4">
        <f>147.75+15.4</f>
        <v>163.15</v>
      </c>
      <c r="L14" s="4"/>
      <c r="M14" s="4">
        <v>8.85</v>
      </c>
      <c r="N14" s="5"/>
      <c r="O14" s="6">
        <f t="shared" ref="O14:O76" si="3">SUM(J14:N14)</f>
        <v>172</v>
      </c>
      <c r="P14" s="5"/>
      <c r="Q14" s="5"/>
      <c r="R14" s="6">
        <f t="shared" ref="R14:R77" si="4">SUM(O14:Q14)</f>
        <v>172</v>
      </c>
    </row>
    <row r="15" spans="1:18" ht="38.25" x14ac:dyDescent="0.2">
      <c r="A15" s="14" t="s">
        <v>55</v>
      </c>
      <c r="B15" s="13" t="s">
        <v>36</v>
      </c>
      <c r="C15" s="13" t="s">
        <v>20</v>
      </c>
      <c r="D15" s="12" t="s">
        <v>32</v>
      </c>
      <c r="E15" s="13" t="s">
        <v>33</v>
      </c>
      <c r="F15" s="13" t="s">
        <v>34</v>
      </c>
      <c r="G15" s="17" t="s">
        <v>31</v>
      </c>
      <c r="H15" s="13"/>
      <c r="I15" s="13"/>
      <c r="J15" s="4">
        <v>459.24</v>
      </c>
      <c r="K15" s="4">
        <f>168+55.93+12.4</f>
        <v>236.33</v>
      </c>
      <c r="L15" s="4"/>
      <c r="M15" s="4">
        <v>48.67</v>
      </c>
      <c r="N15" s="5"/>
      <c r="O15" s="6">
        <f t="shared" si="3"/>
        <v>744.24</v>
      </c>
      <c r="P15" s="5"/>
      <c r="Q15" s="5"/>
      <c r="R15" s="6">
        <f t="shared" si="4"/>
        <v>744.24</v>
      </c>
    </row>
    <row r="16" spans="1:18" ht="38.25" x14ac:dyDescent="0.2">
      <c r="A16" s="14" t="s">
        <v>56</v>
      </c>
      <c r="B16" s="13" t="s">
        <v>36</v>
      </c>
      <c r="C16" s="13" t="s">
        <v>20</v>
      </c>
      <c r="D16" s="12" t="s">
        <v>32</v>
      </c>
      <c r="E16" s="13" t="s">
        <v>33</v>
      </c>
      <c r="F16" s="13" t="s">
        <v>34</v>
      </c>
      <c r="G16" s="17" t="s">
        <v>31</v>
      </c>
      <c r="H16" s="13"/>
      <c r="I16" s="13"/>
      <c r="J16" s="4">
        <v>343.24</v>
      </c>
      <c r="K16" s="4">
        <f>168+73.6+6.2</f>
        <v>247.79999999999998</v>
      </c>
      <c r="L16" s="4"/>
      <c r="M16" s="4">
        <v>68.58</v>
      </c>
      <c r="N16" s="5"/>
      <c r="O16" s="6">
        <f t="shared" si="3"/>
        <v>659.62</v>
      </c>
      <c r="P16" s="5"/>
      <c r="Q16" s="5"/>
      <c r="R16" s="6">
        <f t="shared" si="4"/>
        <v>659.62</v>
      </c>
    </row>
    <row r="17" spans="1:18" ht="38.25" x14ac:dyDescent="0.2">
      <c r="A17" s="14" t="s">
        <v>57</v>
      </c>
      <c r="B17" s="13" t="s">
        <v>36</v>
      </c>
      <c r="C17" s="13" t="s">
        <v>20</v>
      </c>
      <c r="D17" s="12" t="s">
        <v>32</v>
      </c>
      <c r="E17" s="13" t="s">
        <v>40</v>
      </c>
      <c r="F17" s="13" t="s">
        <v>58</v>
      </c>
      <c r="G17" s="17" t="s">
        <v>31</v>
      </c>
      <c r="H17" s="13"/>
      <c r="I17" s="13"/>
      <c r="J17" s="4"/>
      <c r="K17" s="4">
        <v>306.39999999999998</v>
      </c>
      <c r="L17" s="4"/>
      <c r="M17" s="4">
        <v>8.85</v>
      </c>
      <c r="N17" s="5"/>
      <c r="O17" s="6">
        <f>SUM(J17:N17)</f>
        <v>315.25</v>
      </c>
      <c r="P17" s="5"/>
      <c r="Q17" s="5"/>
      <c r="R17" s="6">
        <f t="shared" si="4"/>
        <v>315.25</v>
      </c>
    </row>
    <row r="18" spans="1:18" ht="38.25" x14ac:dyDescent="0.2">
      <c r="A18" s="14" t="s">
        <v>59</v>
      </c>
      <c r="B18" s="13" t="s">
        <v>36</v>
      </c>
      <c r="C18" s="13" t="s">
        <v>20</v>
      </c>
      <c r="D18" s="12" t="s">
        <v>32</v>
      </c>
      <c r="E18" s="13" t="s">
        <v>40</v>
      </c>
      <c r="F18" s="13" t="s">
        <v>34</v>
      </c>
      <c r="G18" s="17" t="s">
        <v>31</v>
      </c>
      <c r="H18" s="13"/>
      <c r="I18" s="13"/>
      <c r="J18" s="4">
        <v>425.24</v>
      </c>
      <c r="K18" s="4">
        <v>45</v>
      </c>
      <c r="L18" s="4"/>
      <c r="M18" s="4">
        <v>28.76</v>
      </c>
      <c r="N18" s="5"/>
      <c r="O18" s="6">
        <f t="shared" si="3"/>
        <v>499</v>
      </c>
      <c r="P18" s="5"/>
      <c r="Q18" s="5"/>
      <c r="R18" s="6">
        <f t="shared" si="4"/>
        <v>499</v>
      </c>
    </row>
    <row r="19" spans="1:18" ht="38.25" x14ac:dyDescent="0.2">
      <c r="A19" s="14" t="s">
        <v>60</v>
      </c>
      <c r="B19" s="13" t="s">
        <v>36</v>
      </c>
      <c r="C19" s="13" t="s">
        <v>20</v>
      </c>
      <c r="D19" s="12" t="s">
        <v>32</v>
      </c>
      <c r="E19" s="13" t="s">
        <v>33</v>
      </c>
      <c r="F19" s="13" t="s">
        <v>34</v>
      </c>
      <c r="G19" s="17" t="s">
        <v>31</v>
      </c>
      <c r="H19" s="13"/>
      <c r="I19" s="13"/>
      <c r="J19" s="4">
        <v>498.24</v>
      </c>
      <c r="K19" s="4"/>
      <c r="L19" s="4"/>
      <c r="M19" s="4"/>
      <c r="N19" s="5"/>
      <c r="O19" s="6">
        <f t="shared" si="3"/>
        <v>498.24</v>
      </c>
      <c r="P19" s="5"/>
      <c r="Q19" s="5"/>
      <c r="R19" s="6">
        <f t="shared" si="4"/>
        <v>498.24</v>
      </c>
    </row>
    <row r="20" spans="1:18" ht="38.25" x14ac:dyDescent="0.2">
      <c r="A20" s="14" t="s">
        <v>61</v>
      </c>
      <c r="B20" s="13" t="s">
        <v>36</v>
      </c>
      <c r="C20" s="13" t="s">
        <v>20</v>
      </c>
      <c r="D20" s="12" t="s">
        <v>32</v>
      </c>
      <c r="E20" s="13" t="s">
        <v>33</v>
      </c>
      <c r="F20" s="13" t="s">
        <v>34</v>
      </c>
      <c r="G20" s="17" t="s">
        <v>31</v>
      </c>
      <c r="H20" s="13"/>
      <c r="I20" s="13"/>
      <c r="J20" s="4">
        <v>498.24</v>
      </c>
      <c r="K20" s="4">
        <f>21.24+17.3</f>
        <v>38.54</v>
      </c>
      <c r="L20" s="4"/>
      <c r="M20" s="4">
        <v>8.85</v>
      </c>
      <c r="N20" s="5"/>
      <c r="O20" s="6">
        <f t="shared" si="3"/>
        <v>545.63</v>
      </c>
      <c r="P20" s="5"/>
      <c r="Q20" s="5"/>
      <c r="R20" s="6">
        <f t="shared" si="4"/>
        <v>545.63</v>
      </c>
    </row>
    <row r="21" spans="1:18" ht="38.25" x14ac:dyDescent="0.2">
      <c r="A21" s="14" t="s">
        <v>62</v>
      </c>
      <c r="B21" s="13" t="s">
        <v>36</v>
      </c>
      <c r="C21" s="13" t="s">
        <v>20</v>
      </c>
      <c r="D21" s="12" t="s">
        <v>32</v>
      </c>
      <c r="E21" s="13" t="s">
        <v>40</v>
      </c>
      <c r="F21" s="13" t="s">
        <v>58</v>
      </c>
      <c r="G21" s="17" t="s">
        <v>31</v>
      </c>
      <c r="H21" s="13"/>
      <c r="I21" s="13"/>
      <c r="J21" s="4">
        <v>388.24</v>
      </c>
      <c r="K21" s="4">
        <v>219.41</v>
      </c>
      <c r="L21" s="4"/>
      <c r="M21" s="4">
        <v>28.76</v>
      </c>
      <c r="N21" s="5"/>
      <c r="O21" s="6">
        <f t="shared" si="3"/>
        <v>636.41</v>
      </c>
      <c r="P21" s="5"/>
      <c r="Q21" s="5"/>
      <c r="R21" s="6">
        <f t="shared" si="4"/>
        <v>636.41</v>
      </c>
    </row>
    <row r="22" spans="1:18" ht="38.25" x14ac:dyDescent="0.2">
      <c r="A22" s="14" t="s">
        <v>63</v>
      </c>
      <c r="B22" s="13" t="s">
        <v>36</v>
      </c>
      <c r="C22" s="13" t="s">
        <v>20</v>
      </c>
      <c r="D22" s="12" t="s">
        <v>32</v>
      </c>
      <c r="E22" s="13" t="s">
        <v>33</v>
      </c>
      <c r="F22" s="13" t="s">
        <v>34</v>
      </c>
      <c r="G22" s="17" t="s">
        <v>31</v>
      </c>
      <c r="H22" s="13"/>
      <c r="I22" s="13"/>
      <c r="J22" s="4"/>
      <c r="K22" s="4">
        <f>41+6.7</f>
        <v>47.7</v>
      </c>
      <c r="L22" s="4"/>
      <c r="M22" s="4">
        <v>8.4</v>
      </c>
      <c r="N22" s="5"/>
      <c r="O22" s="6">
        <f t="shared" si="3"/>
        <v>56.1</v>
      </c>
      <c r="P22" s="5"/>
      <c r="Q22" s="5"/>
      <c r="R22" s="6">
        <f t="shared" si="4"/>
        <v>56.1</v>
      </c>
    </row>
    <row r="23" spans="1:18" ht="38.25" x14ac:dyDescent="0.2">
      <c r="A23" s="19" t="s">
        <v>63</v>
      </c>
      <c r="B23" s="20" t="s">
        <v>36</v>
      </c>
      <c r="C23" s="21" t="s">
        <v>20</v>
      </c>
      <c r="D23" s="20" t="s">
        <v>127</v>
      </c>
      <c r="E23" s="20" t="s">
        <v>129</v>
      </c>
      <c r="F23" s="20" t="s">
        <v>129</v>
      </c>
      <c r="G23" s="22" t="s">
        <v>130</v>
      </c>
      <c r="H23" s="20"/>
      <c r="I23" s="20"/>
      <c r="J23" s="9"/>
      <c r="K23" s="4">
        <v>22.65</v>
      </c>
      <c r="L23" s="9"/>
      <c r="M23" s="9"/>
      <c r="N23" s="9"/>
      <c r="O23" s="10">
        <f t="shared" si="3"/>
        <v>22.65</v>
      </c>
      <c r="P23" s="11"/>
      <c r="Q23" s="11"/>
      <c r="R23" s="10">
        <f t="shared" si="4"/>
        <v>22.65</v>
      </c>
    </row>
    <row r="24" spans="1:18" ht="38.25" x14ac:dyDescent="0.2">
      <c r="A24" s="14" t="s">
        <v>64</v>
      </c>
      <c r="B24" s="13" t="s">
        <v>36</v>
      </c>
      <c r="C24" s="13" t="s">
        <v>20</v>
      </c>
      <c r="D24" s="12" t="s">
        <v>32</v>
      </c>
      <c r="E24" s="13" t="s">
        <v>33</v>
      </c>
      <c r="F24" s="13" t="s">
        <v>34</v>
      </c>
      <c r="G24" s="17" t="s">
        <v>31</v>
      </c>
      <c r="H24" s="13"/>
      <c r="I24" s="13"/>
      <c r="J24" s="4"/>
      <c r="K24" s="4">
        <v>163</v>
      </c>
      <c r="L24" s="4"/>
      <c r="M24" s="4"/>
      <c r="N24" s="5"/>
      <c r="O24" s="6">
        <f t="shared" si="3"/>
        <v>163</v>
      </c>
      <c r="P24" s="5"/>
      <c r="Q24" s="5"/>
      <c r="R24" s="6">
        <f t="shared" si="4"/>
        <v>163</v>
      </c>
    </row>
    <row r="25" spans="1:18" ht="38.25" x14ac:dyDescent="0.2">
      <c r="A25" s="14" t="s">
        <v>65</v>
      </c>
      <c r="B25" s="13" t="s">
        <v>36</v>
      </c>
      <c r="C25" s="13" t="s">
        <v>20</v>
      </c>
      <c r="D25" s="12" t="s">
        <v>32</v>
      </c>
      <c r="E25" s="13" t="s">
        <v>33</v>
      </c>
      <c r="F25" s="13" t="s">
        <v>34</v>
      </c>
      <c r="G25" s="17" t="s">
        <v>31</v>
      </c>
      <c r="H25" s="13"/>
      <c r="I25" s="13"/>
      <c r="J25" s="4"/>
      <c r="K25" s="4">
        <v>76</v>
      </c>
      <c r="L25" s="4"/>
      <c r="M25" s="4"/>
      <c r="N25" s="5"/>
      <c r="O25" s="6">
        <f t="shared" si="3"/>
        <v>76</v>
      </c>
      <c r="P25" s="5"/>
      <c r="Q25" s="5"/>
      <c r="R25" s="6">
        <f t="shared" si="4"/>
        <v>76</v>
      </c>
    </row>
    <row r="26" spans="1:18" ht="38.25" x14ac:dyDescent="0.2">
      <c r="A26" s="14" t="s">
        <v>66</v>
      </c>
      <c r="B26" s="13" t="s">
        <v>36</v>
      </c>
      <c r="C26" s="13" t="s">
        <v>20</v>
      </c>
      <c r="D26" s="12" t="s">
        <v>32</v>
      </c>
      <c r="E26" s="13" t="s">
        <v>33</v>
      </c>
      <c r="F26" s="13" t="s">
        <v>34</v>
      </c>
      <c r="G26" s="17" t="s">
        <v>31</v>
      </c>
      <c r="H26" s="13"/>
      <c r="I26" s="13"/>
      <c r="J26" s="4"/>
      <c r="K26" s="4">
        <v>113</v>
      </c>
      <c r="L26" s="4"/>
      <c r="M26" s="4"/>
      <c r="N26" s="5"/>
      <c r="O26" s="6">
        <f t="shared" si="3"/>
        <v>113</v>
      </c>
      <c r="P26" s="5"/>
      <c r="Q26" s="5"/>
      <c r="R26" s="6">
        <f t="shared" si="4"/>
        <v>113</v>
      </c>
    </row>
    <row r="27" spans="1:18" ht="38.25" x14ac:dyDescent="0.2">
      <c r="A27" s="14" t="s">
        <v>67</v>
      </c>
      <c r="B27" s="13" t="s">
        <v>36</v>
      </c>
      <c r="C27" s="13" t="s">
        <v>20</v>
      </c>
      <c r="D27" s="12" t="s">
        <v>32</v>
      </c>
      <c r="E27" s="13" t="s">
        <v>33</v>
      </c>
      <c r="F27" s="13" t="s">
        <v>58</v>
      </c>
      <c r="G27" s="17" t="s">
        <v>31</v>
      </c>
      <c r="H27" s="13"/>
      <c r="I27" s="13"/>
      <c r="J27" s="4"/>
      <c r="K27" s="4">
        <f>184+6.6</f>
        <v>190.6</v>
      </c>
      <c r="L27" s="4">
        <v>42</v>
      </c>
      <c r="M27" s="4"/>
      <c r="N27" s="5"/>
      <c r="O27" s="6">
        <f t="shared" si="3"/>
        <v>232.6</v>
      </c>
      <c r="P27" s="5"/>
      <c r="Q27" s="5"/>
      <c r="R27" s="6">
        <f t="shared" si="4"/>
        <v>232.6</v>
      </c>
    </row>
    <row r="28" spans="1:18" ht="38.25" x14ac:dyDescent="0.2">
      <c r="A28" s="19" t="s">
        <v>67</v>
      </c>
      <c r="B28" s="20" t="s">
        <v>36</v>
      </c>
      <c r="C28" s="21" t="s">
        <v>20</v>
      </c>
      <c r="D28" s="20" t="s">
        <v>127</v>
      </c>
      <c r="E28" s="20" t="s">
        <v>30</v>
      </c>
      <c r="F28" s="20" t="s">
        <v>30</v>
      </c>
      <c r="G28" s="22" t="s">
        <v>131</v>
      </c>
      <c r="H28" s="20"/>
      <c r="I28" s="20"/>
      <c r="J28" s="9"/>
      <c r="K28" s="11">
        <v>19.2</v>
      </c>
      <c r="L28" s="11"/>
      <c r="M28" s="11"/>
      <c r="N28" s="11"/>
      <c r="O28" s="10">
        <f t="shared" si="3"/>
        <v>19.2</v>
      </c>
      <c r="P28" s="11"/>
      <c r="Q28" s="11"/>
      <c r="R28" s="10">
        <f t="shared" si="4"/>
        <v>19.2</v>
      </c>
    </row>
    <row r="29" spans="1:18" ht="38.25" x14ac:dyDescent="0.2">
      <c r="A29" s="14" t="s">
        <v>68</v>
      </c>
      <c r="B29" s="13" t="s">
        <v>36</v>
      </c>
      <c r="C29" s="13" t="s">
        <v>20</v>
      </c>
      <c r="D29" s="12" t="s">
        <v>32</v>
      </c>
      <c r="E29" s="13" t="s">
        <v>40</v>
      </c>
      <c r="F29" s="13" t="s">
        <v>34</v>
      </c>
      <c r="G29" s="17" t="s">
        <v>31</v>
      </c>
      <c r="H29" s="13"/>
      <c r="I29" s="13"/>
      <c r="J29" s="4"/>
      <c r="K29" s="4">
        <v>158</v>
      </c>
      <c r="L29" s="4"/>
      <c r="M29" s="4"/>
      <c r="N29" s="5"/>
      <c r="O29" s="6">
        <f t="shared" si="3"/>
        <v>158</v>
      </c>
      <c r="P29" s="5"/>
      <c r="Q29" s="5"/>
      <c r="R29" s="6">
        <f t="shared" si="4"/>
        <v>158</v>
      </c>
    </row>
    <row r="30" spans="1:18" ht="38.25" x14ac:dyDescent="0.2">
      <c r="A30" s="14" t="s">
        <v>69</v>
      </c>
      <c r="B30" s="13" t="s">
        <v>36</v>
      </c>
      <c r="C30" s="13" t="s">
        <v>20</v>
      </c>
      <c r="D30" s="12" t="s">
        <v>32</v>
      </c>
      <c r="E30" s="13" t="s">
        <v>40</v>
      </c>
      <c r="F30" s="13" t="s">
        <v>34</v>
      </c>
      <c r="G30" s="17" t="s">
        <v>31</v>
      </c>
      <c r="H30" s="13"/>
      <c r="I30" s="13"/>
      <c r="J30" s="4"/>
      <c r="K30" s="4">
        <v>296</v>
      </c>
      <c r="L30" s="4"/>
      <c r="M30" s="4">
        <v>8.85</v>
      </c>
      <c r="N30" s="5"/>
      <c r="O30" s="6">
        <f t="shared" si="3"/>
        <v>304.85000000000002</v>
      </c>
      <c r="P30" s="5"/>
      <c r="Q30" s="5"/>
      <c r="R30" s="6">
        <f t="shared" si="4"/>
        <v>304.85000000000002</v>
      </c>
    </row>
    <row r="31" spans="1:18" ht="38.25" x14ac:dyDescent="0.2">
      <c r="A31" s="14" t="s">
        <v>70</v>
      </c>
      <c r="B31" s="13" t="s">
        <v>36</v>
      </c>
      <c r="C31" s="13" t="s">
        <v>20</v>
      </c>
      <c r="D31" s="12" t="s">
        <v>32</v>
      </c>
      <c r="E31" s="13" t="s">
        <v>40</v>
      </c>
      <c r="F31" s="13" t="s">
        <v>34</v>
      </c>
      <c r="G31" s="17" t="s">
        <v>31</v>
      </c>
      <c r="H31" s="13"/>
      <c r="I31" s="13"/>
      <c r="J31" s="4"/>
      <c r="K31" s="4">
        <v>222.8</v>
      </c>
      <c r="L31" s="4"/>
      <c r="M31" s="4">
        <v>8.85</v>
      </c>
      <c r="N31" s="5"/>
      <c r="O31" s="6">
        <f t="shared" si="3"/>
        <v>231.65</v>
      </c>
      <c r="P31" s="5"/>
      <c r="Q31" s="5"/>
      <c r="R31" s="6">
        <f t="shared" si="4"/>
        <v>231.65</v>
      </c>
    </row>
    <row r="32" spans="1:18" ht="38.25" x14ac:dyDescent="0.2">
      <c r="A32" s="14" t="s">
        <v>71</v>
      </c>
      <c r="B32" s="13" t="s">
        <v>36</v>
      </c>
      <c r="C32" s="13" t="s">
        <v>20</v>
      </c>
      <c r="D32" s="12" t="s">
        <v>32</v>
      </c>
      <c r="E32" s="13" t="s">
        <v>40</v>
      </c>
      <c r="F32" s="13" t="s">
        <v>34</v>
      </c>
      <c r="G32" s="17" t="s">
        <v>31</v>
      </c>
      <c r="H32" s="13"/>
      <c r="I32" s="13"/>
      <c r="J32" s="4"/>
      <c r="K32" s="4">
        <v>309.14</v>
      </c>
      <c r="L32" s="4"/>
      <c r="M32" s="4">
        <v>8.85</v>
      </c>
      <c r="N32" s="5"/>
      <c r="O32" s="6">
        <f t="shared" si="3"/>
        <v>317.99</v>
      </c>
      <c r="P32" s="5"/>
      <c r="Q32" s="5"/>
      <c r="R32" s="6">
        <f t="shared" si="4"/>
        <v>317.99</v>
      </c>
    </row>
    <row r="33" spans="1:18" ht="38.25" x14ac:dyDescent="0.2">
      <c r="A33" s="14" t="s">
        <v>72</v>
      </c>
      <c r="B33" s="13" t="s">
        <v>36</v>
      </c>
      <c r="C33" s="13" t="s">
        <v>20</v>
      </c>
      <c r="D33" s="12" t="s">
        <v>32</v>
      </c>
      <c r="E33" s="13" t="s">
        <v>40</v>
      </c>
      <c r="F33" s="13" t="s">
        <v>34</v>
      </c>
      <c r="G33" s="17" t="s">
        <v>31</v>
      </c>
      <c r="H33" s="13"/>
      <c r="I33" s="13"/>
      <c r="J33" s="4"/>
      <c r="K33" s="4">
        <v>120.88</v>
      </c>
      <c r="L33" s="4"/>
      <c r="M33" s="4">
        <v>8.85</v>
      </c>
      <c r="N33" s="5"/>
      <c r="O33" s="6">
        <f t="shared" si="3"/>
        <v>129.72999999999999</v>
      </c>
      <c r="P33" s="5"/>
      <c r="Q33" s="5"/>
      <c r="R33" s="6">
        <f t="shared" si="4"/>
        <v>129.72999999999999</v>
      </c>
    </row>
    <row r="34" spans="1:18" ht="38.25" x14ac:dyDescent="0.2">
      <c r="A34" s="14" t="s">
        <v>123</v>
      </c>
      <c r="B34" s="13" t="s">
        <v>36</v>
      </c>
      <c r="C34" s="13" t="s">
        <v>20</v>
      </c>
      <c r="D34" s="12" t="s">
        <v>32</v>
      </c>
      <c r="E34" s="13" t="s">
        <v>40</v>
      </c>
      <c r="F34" s="13" t="s">
        <v>34</v>
      </c>
      <c r="G34" s="17" t="s">
        <v>31</v>
      </c>
      <c r="H34" s="13"/>
      <c r="I34" s="13"/>
      <c r="J34" s="4"/>
      <c r="K34" s="4">
        <f>6.7+31.6</f>
        <v>38.300000000000004</v>
      </c>
      <c r="L34" s="4"/>
      <c r="M34" s="4">
        <v>8.85</v>
      </c>
      <c r="N34" s="5"/>
      <c r="O34" s="6">
        <f t="shared" si="3"/>
        <v>47.150000000000006</v>
      </c>
      <c r="P34" s="5"/>
      <c r="Q34" s="5"/>
      <c r="R34" s="6">
        <f t="shared" si="4"/>
        <v>47.150000000000006</v>
      </c>
    </row>
    <row r="35" spans="1:18" ht="38.25" x14ac:dyDescent="0.2">
      <c r="A35" s="14" t="s">
        <v>73</v>
      </c>
      <c r="B35" s="13" t="s">
        <v>36</v>
      </c>
      <c r="C35" s="13" t="s">
        <v>20</v>
      </c>
      <c r="D35" s="12" t="s">
        <v>32</v>
      </c>
      <c r="E35" s="13" t="s">
        <v>40</v>
      </c>
      <c r="F35" s="13" t="s">
        <v>34</v>
      </c>
      <c r="G35" s="17" t="s">
        <v>31</v>
      </c>
      <c r="H35" s="13"/>
      <c r="I35" s="13"/>
      <c r="J35" s="4"/>
      <c r="K35" s="4">
        <v>292</v>
      </c>
      <c r="L35" s="4"/>
      <c r="M35" s="4">
        <v>8.85</v>
      </c>
      <c r="N35" s="5"/>
      <c r="O35" s="6">
        <f t="shared" si="3"/>
        <v>300.85000000000002</v>
      </c>
      <c r="P35" s="5"/>
      <c r="Q35" s="5"/>
      <c r="R35" s="6">
        <f t="shared" si="4"/>
        <v>300.85000000000002</v>
      </c>
    </row>
    <row r="36" spans="1:18" ht="38.25" x14ac:dyDescent="0.2">
      <c r="A36" s="14" t="s">
        <v>74</v>
      </c>
      <c r="B36" s="13" t="s">
        <v>36</v>
      </c>
      <c r="C36" s="13" t="s">
        <v>20</v>
      </c>
      <c r="D36" s="12" t="s">
        <v>32</v>
      </c>
      <c r="E36" s="13" t="s">
        <v>40</v>
      </c>
      <c r="F36" s="13" t="s">
        <v>34</v>
      </c>
      <c r="G36" s="17" t="s">
        <v>31</v>
      </c>
      <c r="H36" s="13"/>
      <c r="I36" s="13"/>
      <c r="J36" s="4"/>
      <c r="K36" s="4">
        <v>209.1</v>
      </c>
      <c r="L36" s="4"/>
      <c r="M36" s="4"/>
      <c r="N36" s="5"/>
      <c r="O36" s="6">
        <f t="shared" si="3"/>
        <v>209.1</v>
      </c>
      <c r="P36" s="5"/>
      <c r="Q36" s="5"/>
      <c r="R36" s="6">
        <f t="shared" si="4"/>
        <v>209.1</v>
      </c>
    </row>
    <row r="37" spans="1:18" ht="38.25" x14ac:dyDescent="0.2">
      <c r="A37" s="14" t="s">
        <v>75</v>
      </c>
      <c r="B37" s="13" t="s">
        <v>36</v>
      </c>
      <c r="C37" s="13" t="s">
        <v>20</v>
      </c>
      <c r="D37" s="12" t="s">
        <v>32</v>
      </c>
      <c r="E37" s="13" t="s">
        <v>40</v>
      </c>
      <c r="F37" s="13" t="s">
        <v>34</v>
      </c>
      <c r="G37" s="17" t="s">
        <v>31</v>
      </c>
      <c r="H37" s="13"/>
      <c r="I37" s="13"/>
      <c r="J37" s="4"/>
      <c r="K37" s="4">
        <v>130.4</v>
      </c>
      <c r="L37" s="4"/>
      <c r="M37" s="4"/>
      <c r="N37" s="5"/>
      <c r="O37" s="6">
        <f t="shared" si="3"/>
        <v>130.4</v>
      </c>
      <c r="P37" s="5"/>
      <c r="Q37" s="5"/>
      <c r="R37" s="6">
        <f t="shared" si="4"/>
        <v>130.4</v>
      </c>
    </row>
    <row r="38" spans="1:18" ht="38.25" x14ac:dyDescent="0.2">
      <c r="A38" s="14" t="s">
        <v>76</v>
      </c>
      <c r="B38" s="13" t="s">
        <v>36</v>
      </c>
      <c r="C38" s="13" t="s">
        <v>20</v>
      </c>
      <c r="D38" s="12" t="s">
        <v>32</v>
      </c>
      <c r="E38" s="13" t="s">
        <v>40</v>
      </c>
      <c r="F38" s="13" t="s">
        <v>34</v>
      </c>
      <c r="G38" s="17" t="s">
        <v>31</v>
      </c>
      <c r="H38" s="13"/>
      <c r="I38" s="13"/>
      <c r="J38" s="4"/>
      <c r="K38" s="4">
        <v>25.6</v>
      </c>
      <c r="L38" s="4"/>
      <c r="M38" s="4"/>
      <c r="N38" s="5"/>
      <c r="O38" s="6">
        <f t="shared" si="3"/>
        <v>25.6</v>
      </c>
      <c r="P38" s="5"/>
      <c r="Q38" s="5"/>
      <c r="R38" s="6">
        <f t="shared" si="4"/>
        <v>25.6</v>
      </c>
    </row>
    <row r="39" spans="1:18" ht="38.25" x14ac:dyDescent="0.2">
      <c r="A39" s="14" t="s">
        <v>77</v>
      </c>
      <c r="B39" s="13" t="s">
        <v>36</v>
      </c>
      <c r="C39" s="13" t="s">
        <v>20</v>
      </c>
      <c r="D39" s="12" t="s">
        <v>32</v>
      </c>
      <c r="E39" s="13" t="s">
        <v>40</v>
      </c>
      <c r="F39" s="13" t="s">
        <v>34</v>
      </c>
      <c r="G39" s="17" t="s">
        <v>31</v>
      </c>
      <c r="H39" s="13"/>
      <c r="I39" s="13"/>
      <c r="J39" s="4"/>
      <c r="K39" s="4">
        <v>73.599999999999994</v>
      </c>
      <c r="L39" s="4"/>
      <c r="M39" s="4"/>
      <c r="N39" s="5"/>
      <c r="O39" s="6">
        <f t="shared" si="3"/>
        <v>73.599999999999994</v>
      </c>
      <c r="P39" s="5"/>
      <c r="Q39" s="5"/>
      <c r="R39" s="6">
        <f t="shared" si="4"/>
        <v>73.599999999999994</v>
      </c>
    </row>
    <row r="40" spans="1:18" ht="38.25" x14ac:dyDescent="0.2">
      <c r="A40" s="14" t="s">
        <v>78</v>
      </c>
      <c r="B40" s="13" t="s">
        <v>36</v>
      </c>
      <c r="C40" s="13" t="s">
        <v>20</v>
      </c>
      <c r="D40" s="12" t="s">
        <v>32</v>
      </c>
      <c r="E40" s="13" t="s">
        <v>40</v>
      </c>
      <c r="F40" s="13" t="s">
        <v>34</v>
      </c>
      <c r="G40" s="17" t="s">
        <v>31</v>
      </c>
      <c r="H40" s="13"/>
      <c r="I40" s="13"/>
      <c r="J40" s="4"/>
      <c r="K40" s="4">
        <v>160</v>
      </c>
      <c r="L40" s="4"/>
      <c r="M40" s="4"/>
      <c r="N40" s="5"/>
      <c r="O40" s="6">
        <f t="shared" si="3"/>
        <v>160</v>
      </c>
      <c r="P40" s="5"/>
      <c r="Q40" s="5"/>
      <c r="R40" s="6">
        <f t="shared" si="4"/>
        <v>160</v>
      </c>
    </row>
    <row r="41" spans="1:18" ht="38.25" x14ac:dyDescent="0.2">
      <c r="A41" s="14" t="s">
        <v>79</v>
      </c>
      <c r="B41" s="13" t="s">
        <v>36</v>
      </c>
      <c r="C41" s="13" t="s">
        <v>20</v>
      </c>
      <c r="D41" s="12" t="s">
        <v>32</v>
      </c>
      <c r="E41" s="13" t="s">
        <v>40</v>
      </c>
      <c r="F41" s="13" t="s">
        <v>34</v>
      </c>
      <c r="G41" s="17" t="s">
        <v>31</v>
      </c>
      <c r="H41" s="13"/>
      <c r="I41" s="13"/>
      <c r="J41" s="4"/>
      <c r="K41" s="4">
        <v>35.200000000000003</v>
      </c>
      <c r="L41" s="4"/>
      <c r="M41" s="4"/>
      <c r="N41" s="5"/>
      <c r="O41" s="6">
        <f t="shared" si="3"/>
        <v>35.200000000000003</v>
      </c>
      <c r="P41" s="5"/>
      <c r="Q41" s="5"/>
      <c r="R41" s="6">
        <f t="shared" si="4"/>
        <v>35.200000000000003</v>
      </c>
    </row>
    <row r="42" spans="1:18" ht="38.25" x14ac:dyDescent="0.2">
      <c r="A42" s="14" t="s">
        <v>80</v>
      </c>
      <c r="B42" s="13" t="s">
        <v>36</v>
      </c>
      <c r="C42" s="13" t="s">
        <v>20</v>
      </c>
      <c r="D42" s="12" t="s">
        <v>32</v>
      </c>
      <c r="E42" s="13" t="s">
        <v>40</v>
      </c>
      <c r="F42" s="13" t="s">
        <v>34</v>
      </c>
      <c r="G42" s="17" t="s">
        <v>31</v>
      </c>
      <c r="H42" s="13"/>
      <c r="I42" s="13"/>
      <c r="J42" s="4"/>
      <c r="K42" s="4">
        <v>146.4</v>
      </c>
      <c r="L42" s="4"/>
      <c r="M42" s="4"/>
      <c r="N42" s="5"/>
      <c r="O42" s="6">
        <f t="shared" si="3"/>
        <v>146.4</v>
      </c>
      <c r="P42" s="5"/>
      <c r="Q42" s="5"/>
      <c r="R42" s="6">
        <f t="shared" si="4"/>
        <v>146.4</v>
      </c>
    </row>
    <row r="43" spans="1:18" ht="38.25" x14ac:dyDescent="0.2">
      <c r="A43" s="14" t="s">
        <v>81</v>
      </c>
      <c r="B43" s="13" t="s">
        <v>36</v>
      </c>
      <c r="C43" s="13" t="s">
        <v>20</v>
      </c>
      <c r="D43" s="12" t="s">
        <v>32</v>
      </c>
      <c r="E43" s="13" t="s">
        <v>40</v>
      </c>
      <c r="F43" s="13" t="s">
        <v>34</v>
      </c>
      <c r="G43" s="17" t="s">
        <v>31</v>
      </c>
      <c r="H43" s="13"/>
      <c r="I43" s="13"/>
      <c r="J43" s="4"/>
      <c r="K43" s="4">
        <v>35.840000000000003</v>
      </c>
      <c r="L43" s="4"/>
      <c r="M43" s="4"/>
      <c r="N43" s="5"/>
      <c r="O43" s="6">
        <f t="shared" si="3"/>
        <v>35.840000000000003</v>
      </c>
      <c r="P43" s="5"/>
      <c r="Q43" s="5"/>
      <c r="R43" s="6">
        <f t="shared" si="4"/>
        <v>35.840000000000003</v>
      </c>
    </row>
    <row r="44" spans="1:18" ht="38.25" x14ac:dyDescent="0.2">
      <c r="A44" s="14" t="s">
        <v>82</v>
      </c>
      <c r="B44" s="13" t="s">
        <v>36</v>
      </c>
      <c r="C44" s="13" t="s">
        <v>20</v>
      </c>
      <c r="D44" s="12" t="s">
        <v>32</v>
      </c>
      <c r="E44" s="13" t="s">
        <v>40</v>
      </c>
      <c r="F44" s="13" t="s">
        <v>34</v>
      </c>
      <c r="G44" s="17" t="s">
        <v>31</v>
      </c>
      <c r="H44" s="13"/>
      <c r="I44" s="13"/>
      <c r="J44" s="4"/>
      <c r="K44" s="4">
        <v>83.2</v>
      </c>
      <c r="L44" s="4"/>
      <c r="M44" s="4"/>
      <c r="N44" s="5"/>
      <c r="O44" s="6">
        <f t="shared" si="3"/>
        <v>83.2</v>
      </c>
      <c r="P44" s="5"/>
      <c r="Q44" s="5"/>
      <c r="R44" s="6">
        <f t="shared" si="4"/>
        <v>83.2</v>
      </c>
    </row>
    <row r="45" spans="1:18" ht="38.25" x14ac:dyDescent="0.2">
      <c r="A45" s="14" t="s">
        <v>83</v>
      </c>
      <c r="B45" s="13" t="s">
        <v>36</v>
      </c>
      <c r="C45" s="13" t="s">
        <v>20</v>
      </c>
      <c r="D45" s="12" t="s">
        <v>32</v>
      </c>
      <c r="E45" s="13" t="s">
        <v>40</v>
      </c>
      <c r="F45" s="13" t="s">
        <v>34</v>
      </c>
      <c r="G45" s="17" t="s">
        <v>31</v>
      </c>
      <c r="H45" s="13"/>
      <c r="I45" s="13"/>
      <c r="J45" s="4"/>
      <c r="K45" s="4">
        <v>230.4</v>
      </c>
      <c r="L45" s="4"/>
      <c r="M45" s="4"/>
      <c r="N45" s="5"/>
      <c r="O45" s="6">
        <f t="shared" si="3"/>
        <v>230.4</v>
      </c>
      <c r="P45" s="5"/>
      <c r="Q45" s="5"/>
      <c r="R45" s="6">
        <f t="shared" si="4"/>
        <v>230.4</v>
      </c>
    </row>
    <row r="46" spans="1:18" ht="38.25" x14ac:dyDescent="0.2">
      <c r="A46" s="14" t="s">
        <v>84</v>
      </c>
      <c r="B46" s="13" t="s">
        <v>36</v>
      </c>
      <c r="C46" s="13" t="s">
        <v>20</v>
      </c>
      <c r="D46" s="12" t="s">
        <v>32</v>
      </c>
      <c r="E46" s="13" t="s">
        <v>40</v>
      </c>
      <c r="F46" s="13" t="s">
        <v>34</v>
      </c>
      <c r="G46" s="17" t="s">
        <v>31</v>
      </c>
      <c r="H46" s="13"/>
      <c r="I46" s="13"/>
      <c r="J46" s="4"/>
      <c r="K46" s="4">
        <v>31.2</v>
      </c>
      <c r="L46" s="4"/>
      <c r="M46" s="4"/>
      <c r="N46" s="5"/>
      <c r="O46" s="6">
        <f t="shared" si="3"/>
        <v>31.2</v>
      </c>
      <c r="P46" s="5"/>
      <c r="Q46" s="5"/>
      <c r="R46" s="6">
        <f t="shared" si="4"/>
        <v>31.2</v>
      </c>
    </row>
    <row r="47" spans="1:18" ht="38.25" x14ac:dyDescent="0.2">
      <c r="A47" s="14" t="s">
        <v>85</v>
      </c>
      <c r="B47" s="13" t="s">
        <v>36</v>
      </c>
      <c r="C47" s="13" t="s">
        <v>20</v>
      </c>
      <c r="D47" s="12" t="s">
        <v>32</v>
      </c>
      <c r="E47" s="13" t="s">
        <v>40</v>
      </c>
      <c r="F47" s="13" t="s">
        <v>34</v>
      </c>
      <c r="G47" s="17" t="s">
        <v>31</v>
      </c>
      <c r="H47" s="13"/>
      <c r="I47" s="13"/>
      <c r="J47" s="4"/>
      <c r="K47" s="4">
        <v>62.24</v>
      </c>
      <c r="L47" s="4"/>
      <c r="M47" s="4"/>
      <c r="N47" s="5"/>
      <c r="O47" s="6">
        <f t="shared" si="3"/>
        <v>62.24</v>
      </c>
      <c r="P47" s="5"/>
      <c r="Q47" s="5"/>
      <c r="R47" s="6">
        <f t="shared" si="4"/>
        <v>62.24</v>
      </c>
    </row>
    <row r="48" spans="1:18" ht="38.25" x14ac:dyDescent="0.2">
      <c r="A48" s="14" t="s">
        <v>86</v>
      </c>
      <c r="B48" s="13" t="s">
        <v>36</v>
      </c>
      <c r="C48" s="13" t="s">
        <v>20</v>
      </c>
      <c r="D48" s="12" t="s">
        <v>32</v>
      </c>
      <c r="E48" s="13" t="s">
        <v>40</v>
      </c>
      <c r="F48" s="13" t="s">
        <v>34</v>
      </c>
      <c r="G48" s="17" t="s">
        <v>31</v>
      </c>
      <c r="H48" s="13"/>
      <c r="I48" s="13"/>
      <c r="J48" s="4"/>
      <c r="K48" s="4">
        <v>294.39999999999998</v>
      </c>
      <c r="L48" s="4"/>
      <c r="M48" s="4">
        <v>8.85</v>
      </c>
      <c r="N48" s="5"/>
      <c r="O48" s="6">
        <f t="shared" si="3"/>
        <v>303.25</v>
      </c>
      <c r="P48" s="5"/>
      <c r="Q48" s="5"/>
      <c r="R48" s="6">
        <f t="shared" si="4"/>
        <v>303.25</v>
      </c>
    </row>
    <row r="49" spans="1:18" ht="38.25" x14ac:dyDescent="0.2">
      <c r="A49" s="14" t="s">
        <v>87</v>
      </c>
      <c r="B49" s="13" t="s">
        <v>36</v>
      </c>
      <c r="C49" s="13" t="s">
        <v>20</v>
      </c>
      <c r="D49" s="12" t="s">
        <v>32</v>
      </c>
      <c r="E49" s="13" t="s">
        <v>40</v>
      </c>
      <c r="F49" s="13" t="s">
        <v>34</v>
      </c>
      <c r="G49" s="17" t="s">
        <v>31</v>
      </c>
      <c r="H49" s="13"/>
      <c r="I49" s="13"/>
      <c r="J49" s="4"/>
      <c r="K49" s="4">
        <f>29.36+11.05</f>
        <v>40.409999999999997</v>
      </c>
      <c r="L49" s="4"/>
      <c r="M49" s="4"/>
      <c r="N49" s="5"/>
      <c r="O49" s="6">
        <f t="shared" si="3"/>
        <v>40.409999999999997</v>
      </c>
      <c r="P49" s="5"/>
      <c r="Q49" s="5"/>
      <c r="R49" s="6">
        <f t="shared" si="4"/>
        <v>40.409999999999997</v>
      </c>
    </row>
    <row r="50" spans="1:18" ht="38.25" x14ac:dyDescent="0.2">
      <c r="A50" s="14" t="s">
        <v>88</v>
      </c>
      <c r="B50" s="13" t="s">
        <v>36</v>
      </c>
      <c r="C50" s="13" t="s">
        <v>20</v>
      </c>
      <c r="D50" s="12" t="s">
        <v>32</v>
      </c>
      <c r="E50" s="13" t="s">
        <v>40</v>
      </c>
      <c r="F50" s="13" t="s">
        <v>34</v>
      </c>
      <c r="G50" s="17" t="s">
        <v>31</v>
      </c>
      <c r="H50" s="13"/>
      <c r="I50" s="13"/>
      <c r="J50" s="4"/>
      <c r="K50" s="4">
        <v>282.39999999999998</v>
      </c>
      <c r="L50" s="4"/>
      <c r="M50" s="4">
        <v>19.91</v>
      </c>
      <c r="N50" s="5"/>
      <c r="O50" s="6">
        <f t="shared" si="3"/>
        <v>302.31</v>
      </c>
      <c r="P50" s="5"/>
      <c r="Q50" s="5"/>
      <c r="R50" s="6">
        <f t="shared" si="4"/>
        <v>302.31</v>
      </c>
    </row>
    <row r="51" spans="1:18" ht="38.25" x14ac:dyDescent="0.2">
      <c r="A51" s="14" t="s">
        <v>89</v>
      </c>
      <c r="B51" s="13" t="s">
        <v>36</v>
      </c>
      <c r="C51" s="13" t="s">
        <v>20</v>
      </c>
      <c r="D51" s="12" t="s">
        <v>32</v>
      </c>
      <c r="E51" s="13" t="s">
        <v>40</v>
      </c>
      <c r="F51" s="13" t="s">
        <v>34</v>
      </c>
      <c r="G51" s="17" t="s">
        <v>31</v>
      </c>
      <c r="H51" s="13"/>
      <c r="I51" s="13"/>
      <c r="J51" s="4">
        <v>446.24</v>
      </c>
      <c r="K51" s="4">
        <v>55</v>
      </c>
      <c r="L51" s="4"/>
      <c r="M51" s="4"/>
      <c r="N51" s="5"/>
      <c r="O51" s="6">
        <f t="shared" si="3"/>
        <v>501.24</v>
      </c>
      <c r="P51" s="5"/>
      <c r="Q51" s="5"/>
      <c r="R51" s="6">
        <f t="shared" si="4"/>
        <v>501.24</v>
      </c>
    </row>
    <row r="52" spans="1:18" ht="38.25" x14ac:dyDescent="0.2">
      <c r="A52" s="14" t="s">
        <v>90</v>
      </c>
      <c r="B52" s="13" t="s">
        <v>36</v>
      </c>
      <c r="C52" s="13" t="s">
        <v>20</v>
      </c>
      <c r="D52" s="12" t="s">
        <v>32</v>
      </c>
      <c r="E52" s="13" t="s">
        <v>40</v>
      </c>
      <c r="F52" s="13" t="s">
        <v>34</v>
      </c>
      <c r="G52" s="17" t="s">
        <v>31</v>
      </c>
      <c r="H52" s="13"/>
      <c r="I52" s="13"/>
      <c r="J52" s="4"/>
      <c r="K52" s="4">
        <v>392</v>
      </c>
      <c r="L52" s="4"/>
      <c r="M52" s="4">
        <v>19.91</v>
      </c>
      <c r="N52" s="5"/>
      <c r="O52" s="6">
        <f t="shared" si="3"/>
        <v>411.91</v>
      </c>
      <c r="P52" s="5"/>
      <c r="Q52" s="5"/>
      <c r="R52" s="6">
        <f t="shared" si="4"/>
        <v>411.91</v>
      </c>
    </row>
    <row r="53" spans="1:18" ht="38.25" x14ac:dyDescent="0.2">
      <c r="A53" s="19" t="s">
        <v>90</v>
      </c>
      <c r="B53" s="20" t="s">
        <v>36</v>
      </c>
      <c r="C53" s="21" t="s">
        <v>20</v>
      </c>
      <c r="D53" s="20" t="s">
        <v>127</v>
      </c>
      <c r="E53" s="20" t="s">
        <v>40</v>
      </c>
      <c r="F53" s="20" t="s">
        <v>40</v>
      </c>
      <c r="G53" s="22" t="s">
        <v>132</v>
      </c>
      <c r="H53" s="20"/>
      <c r="I53" s="20"/>
      <c r="J53" s="9"/>
      <c r="K53" s="11">
        <v>49.6</v>
      </c>
      <c r="L53" s="11"/>
      <c r="M53" s="11"/>
      <c r="N53" s="11"/>
      <c r="O53" s="10">
        <f t="shared" si="3"/>
        <v>49.6</v>
      </c>
      <c r="P53" s="11"/>
      <c r="Q53" s="11"/>
      <c r="R53" s="10">
        <f t="shared" si="4"/>
        <v>49.6</v>
      </c>
    </row>
    <row r="54" spans="1:18" ht="38.25" x14ac:dyDescent="0.2">
      <c r="A54" s="19" t="s">
        <v>90</v>
      </c>
      <c r="B54" s="20" t="s">
        <v>36</v>
      </c>
      <c r="C54" s="21" t="s">
        <v>20</v>
      </c>
      <c r="D54" s="20" t="s">
        <v>127</v>
      </c>
      <c r="E54" s="20" t="s">
        <v>30</v>
      </c>
      <c r="F54" s="20" t="s">
        <v>30</v>
      </c>
      <c r="G54" s="22" t="s">
        <v>132</v>
      </c>
      <c r="H54" s="20"/>
      <c r="I54" s="20"/>
      <c r="J54" s="9"/>
      <c r="K54" s="11">
        <v>47.28</v>
      </c>
      <c r="L54" s="11"/>
      <c r="M54" s="11"/>
      <c r="N54" s="11"/>
      <c r="O54" s="10">
        <f t="shared" si="3"/>
        <v>47.28</v>
      </c>
      <c r="P54" s="11"/>
      <c r="Q54" s="11"/>
      <c r="R54" s="10">
        <f t="shared" si="4"/>
        <v>47.28</v>
      </c>
    </row>
    <row r="55" spans="1:18" ht="38.25" x14ac:dyDescent="0.2">
      <c r="A55" s="14" t="s">
        <v>91</v>
      </c>
      <c r="B55" s="13" t="s">
        <v>36</v>
      </c>
      <c r="C55" s="13" t="s">
        <v>20</v>
      </c>
      <c r="D55" s="12" t="s">
        <v>32</v>
      </c>
      <c r="E55" s="13" t="s">
        <v>40</v>
      </c>
      <c r="F55" s="13" t="s">
        <v>34</v>
      </c>
      <c r="G55" s="17" t="s">
        <v>31</v>
      </c>
      <c r="H55" s="13"/>
      <c r="I55" s="13"/>
      <c r="J55" s="4"/>
      <c r="K55" s="4">
        <f>28+6.5+66.6</f>
        <v>101.1</v>
      </c>
      <c r="L55" s="4"/>
      <c r="M55" s="4">
        <v>8.85</v>
      </c>
      <c r="N55" s="5"/>
      <c r="O55" s="6">
        <f t="shared" si="3"/>
        <v>109.94999999999999</v>
      </c>
      <c r="P55" s="5"/>
      <c r="Q55" s="5"/>
      <c r="R55" s="6">
        <f t="shared" si="4"/>
        <v>109.94999999999999</v>
      </c>
    </row>
    <row r="56" spans="1:18" ht="38.25" x14ac:dyDescent="0.2">
      <c r="A56" s="14" t="s">
        <v>92</v>
      </c>
      <c r="B56" s="13" t="s">
        <v>36</v>
      </c>
      <c r="C56" s="13" t="s">
        <v>20</v>
      </c>
      <c r="D56" s="12" t="s">
        <v>32</v>
      </c>
      <c r="E56" s="13" t="s">
        <v>33</v>
      </c>
      <c r="F56" s="13" t="s">
        <v>34</v>
      </c>
      <c r="G56" s="17" t="s">
        <v>31</v>
      </c>
      <c r="H56" s="13"/>
      <c r="I56" s="13"/>
      <c r="J56" s="4"/>
      <c r="K56" s="4">
        <v>148.80000000000001</v>
      </c>
      <c r="L56" s="4"/>
      <c r="M56" s="4">
        <v>8.85</v>
      </c>
      <c r="N56" s="5"/>
      <c r="O56" s="6">
        <f t="shared" si="3"/>
        <v>157.65</v>
      </c>
      <c r="P56" s="5"/>
      <c r="Q56" s="5"/>
      <c r="R56" s="6">
        <f t="shared" si="4"/>
        <v>157.65</v>
      </c>
    </row>
    <row r="57" spans="1:18" ht="38.25" x14ac:dyDescent="0.2">
      <c r="A57" s="14" t="s">
        <v>93</v>
      </c>
      <c r="B57" s="13" t="s">
        <v>36</v>
      </c>
      <c r="C57" s="13" t="s">
        <v>20</v>
      </c>
      <c r="D57" s="12" t="s">
        <v>32</v>
      </c>
      <c r="E57" s="13" t="s">
        <v>40</v>
      </c>
      <c r="F57" s="13" t="s">
        <v>34</v>
      </c>
      <c r="G57" s="17" t="s">
        <v>31</v>
      </c>
      <c r="H57" s="13"/>
      <c r="I57" s="13"/>
      <c r="J57" s="4"/>
      <c r="K57" s="4">
        <v>328.8</v>
      </c>
      <c r="L57" s="4"/>
      <c r="M57" s="4">
        <v>48.67</v>
      </c>
      <c r="N57" s="5"/>
      <c r="O57" s="6">
        <f t="shared" si="3"/>
        <v>377.47</v>
      </c>
      <c r="P57" s="5"/>
      <c r="Q57" s="5"/>
      <c r="R57" s="6">
        <f t="shared" si="4"/>
        <v>377.47</v>
      </c>
    </row>
    <row r="58" spans="1:18" ht="38.25" x14ac:dyDescent="0.2">
      <c r="A58" s="14" t="s">
        <v>94</v>
      </c>
      <c r="B58" s="13" t="s">
        <v>36</v>
      </c>
      <c r="C58" s="13" t="s">
        <v>20</v>
      </c>
      <c r="D58" s="12" t="s">
        <v>32</v>
      </c>
      <c r="E58" s="13" t="s">
        <v>40</v>
      </c>
      <c r="F58" s="13" t="s">
        <v>34</v>
      </c>
      <c r="G58" s="17" t="s">
        <v>31</v>
      </c>
      <c r="H58" s="13"/>
      <c r="I58" s="13"/>
      <c r="J58" s="4"/>
      <c r="K58" s="4">
        <v>47.6</v>
      </c>
      <c r="L58" s="4"/>
      <c r="M58" s="4"/>
      <c r="N58" s="5"/>
      <c r="O58" s="6">
        <f t="shared" si="3"/>
        <v>47.6</v>
      </c>
      <c r="P58" s="5"/>
      <c r="Q58" s="5"/>
      <c r="R58" s="6">
        <f t="shared" si="4"/>
        <v>47.6</v>
      </c>
    </row>
    <row r="59" spans="1:18" ht="38.25" x14ac:dyDescent="0.2">
      <c r="A59" s="14" t="s">
        <v>95</v>
      </c>
      <c r="B59" s="13" t="s">
        <v>36</v>
      </c>
      <c r="C59" s="13" t="s">
        <v>20</v>
      </c>
      <c r="D59" s="12" t="s">
        <v>32</v>
      </c>
      <c r="E59" s="13" t="s">
        <v>40</v>
      </c>
      <c r="F59" s="13" t="s">
        <v>34</v>
      </c>
      <c r="G59" s="17" t="s">
        <v>31</v>
      </c>
      <c r="H59" s="13"/>
      <c r="I59" s="13"/>
      <c r="J59" s="4"/>
      <c r="K59" s="4">
        <v>108.8</v>
      </c>
      <c r="L59" s="4"/>
      <c r="M59" s="4"/>
      <c r="N59" s="5"/>
      <c r="O59" s="6">
        <f t="shared" si="3"/>
        <v>108.8</v>
      </c>
      <c r="P59" s="5"/>
      <c r="Q59" s="5"/>
      <c r="R59" s="6">
        <f t="shared" si="4"/>
        <v>108.8</v>
      </c>
    </row>
    <row r="60" spans="1:18" ht="38.25" x14ac:dyDescent="0.2">
      <c r="A60" s="14" t="s">
        <v>96</v>
      </c>
      <c r="B60" s="13" t="s">
        <v>36</v>
      </c>
      <c r="C60" s="13" t="s">
        <v>20</v>
      </c>
      <c r="D60" s="12" t="s">
        <v>32</v>
      </c>
      <c r="E60" s="13" t="s">
        <v>40</v>
      </c>
      <c r="F60" s="13" t="s">
        <v>34</v>
      </c>
      <c r="G60" s="17" t="s">
        <v>31</v>
      </c>
      <c r="H60" s="13"/>
      <c r="I60" s="13"/>
      <c r="J60" s="4"/>
      <c r="K60" s="4">
        <v>38.44</v>
      </c>
      <c r="L60" s="4"/>
      <c r="M60" s="4"/>
      <c r="N60" s="5"/>
      <c r="O60" s="6">
        <f t="shared" si="3"/>
        <v>38.44</v>
      </c>
      <c r="P60" s="5"/>
      <c r="Q60" s="5"/>
      <c r="R60" s="6">
        <f t="shared" si="4"/>
        <v>38.44</v>
      </c>
    </row>
    <row r="61" spans="1:18" ht="38.25" x14ac:dyDescent="0.2">
      <c r="A61" s="14" t="s">
        <v>97</v>
      </c>
      <c r="B61" s="13" t="s">
        <v>36</v>
      </c>
      <c r="C61" s="13" t="s">
        <v>20</v>
      </c>
      <c r="D61" s="12" t="s">
        <v>32</v>
      </c>
      <c r="E61" s="13" t="s">
        <v>40</v>
      </c>
      <c r="F61" s="13" t="s">
        <v>34</v>
      </c>
      <c r="G61" s="17" t="s">
        <v>31</v>
      </c>
      <c r="H61" s="13"/>
      <c r="I61" s="13"/>
      <c r="J61" s="4"/>
      <c r="K61" s="4">
        <v>98.4</v>
      </c>
      <c r="L61" s="4"/>
      <c r="M61" s="4"/>
      <c r="N61" s="5"/>
      <c r="O61" s="6">
        <f t="shared" si="3"/>
        <v>98.4</v>
      </c>
      <c r="P61" s="5"/>
      <c r="Q61" s="5"/>
      <c r="R61" s="6">
        <f t="shared" si="4"/>
        <v>98.4</v>
      </c>
    </row>
    <row r="62" spans="1:18" ht="38.25" x14ac:dyDescent="0.2">
      <c r="A62" s="14" t="s">
        <v>98</v>
      </c>
      <c r="B62" s="13" t="s">
        <v>36</v>
      </c>
      <c r="C62" s="13" t="s">
        <v>20</v>
      </c>
      <c r="D62" s="12" t="s">
        <v>32</v>
      </c>
      <c r="E62" s="13" t="s">
        <v>40</v>
      </c>
      <c r="F62" s="13" t="s">
        <v>34</v>
      </c>
      <c r="G62" s="17" t="s">
        <v>31</v>
      </c>
      <c r="H62" s="13"/>
      <c r="I62" s="13"/>
      <c r="J62" s="4"/>
      <c r="K62" s="4">
        <v>84</v>
      </c>
      <c r="L62" s="4"/>
      <c r="M62" s="4"/>
      <c r="N62" s="5"/>
      <c r="O62" s="6">
        <f t="shared" si="3"/>
        <v>84</v>
      </c>
      <c r="P62" s="5"/>
      <c r="Q62" s="5"/>
      <c r="R62" s="6">
        <f t="shared" si="4"/>
        <v>84</v>
      </c>
    </row>
    <row r="63" spans="1:18" ht="38.25" x14ac:dyDescent="0.2">
      <c r="A63" s="14" t="s">
        <v>99</v>
      </c>
      <c r="B63" s="13" t="s">
        <v>36</v>
      </c>
      <c r="C63" s="13" t="s">
        <v>20</v>
      </c>
      <c r="D63" s="12" t="s">
        <v>32</v>
      </c>
      <c r="E63" s="13" t="s">
        <v>40</v>
      </c>
      <c r="F63" s="13" t="s">
        <v>34</v>
      </c>
      <c r="G63" s="17" t="s">
        <v>31</v>
      </c>
      <c r="H63" s="13"/>
      <c r="I63" s="13"/>
      <c r="J63" s="4"/>
      <c r="K63" s="4">
        <v>141.6</v>
      </c>
      <c r="L63" s="4"/>
      <c r="M63" s="4"/>
      <c r="N63" s="5"/>
      <c r="O63" s="6">
        <f t="shared" si="3"/>
        <v>141.6</v>
      </c>
      <c r="P63" s="5"/>
      <c r="Q63" s="5"/>
      <c r="R63" s="6">
        <f t="shared" si="4"/>
        <v>141.6</v>
      </c>
    </row>
    <row r="64" spans="1:18" ht="38.25" x14ac:dyDescent="0.2">
      <c r="A64" s="14" t="s">
        <v>100</v>
      </c>
      <c r="B64" s="13" t="s">
        <v>36</v>
      </c>
      <c r="C64" s="13" t="s">
        <v>20</v>
      </c>
      <c r="D64" s="12" t="s">
        <v>32</v>
      </c>
      <c r="E64" s="13" t="s">
        <v>40</v>
      </c>
      <c r="F64" s="13" t="s">
        <v>34</v>
      </c>
      <c r="G64" s="17" t="s">
        <v>31</v>
      </c>
      <c r="H64" s="13"/>
      <c r="I64" s="13"/>
      <c r="J64" s="4"/>
      <c r="K64" s="4">
        <v>72</v>
      </c>
      <c r="L64" s="4"/>
      <c r="M64" s="4"/>
      <c r="N64" s="5"/>
      <c r="O64" s="6">
        <f t="shared" si="3"/>
        <v>72</v>
      </c>
      <c r="P64" s="5"/>
      <c r="Q64" s="5"/>
      <c r="R64" s="6">
        <f t="shared" si="4"/>
        <v>72</v>
      </c>
    </row>
    <row r="65" spans="1:18" ht="38.25" x14ac:dyDescent="0.2">
      <c r="A65" s="14" t="s">
        <v>101</v>
      </c>
      <c r="B65" s="13" t="s">
        <v>36</v>
      </c>
      <c r="C65" s="13" t="s">
        <v>20</v>
      </c>
      <c r="D65" s="12" t="s">
        <v>32</v>
      </c>
      <c r="E65" s="13" t="s">
        <v>40</v>
      </c>
      <c r="F65" s="13" t="s">
        <v>34</v>
      </c>
      <c r="G65" s="17" t="s">
        <v>31</v>
      </c>
      <c r="H65" s="13"/>
      <c r="I65" s="13"/>
      <c r="J65" s="4"/>
      <c r="K65" s="4">
        <v>88</v>
      </c>
      <c r="L65" s="4"/>
      <c r="M65" s="4"/>
      <c r="N65" s="5"/>
      <c r="O65" s="6">
        <f t="shared" si="3"/>
        <v>88</v>
      </c>
      <c r="P65" s="5"/>
      <c r="Q65" s="5"/>
      <c r="R65" s="6">
        <f t="shared" si="4"/>
        <v>88</v>
      </c>
    </row>
    <row r="66" spans="1:18" ht="38.25" x14ac:dyDescent="0.2">
      <c r="A66" s="14" t="s">
        <v>102</v>
      </c>
      <c r="B66" s="13" t="s">
        <v>36</v>
      </c>
      <c r="C66" s="13" t="s">
        <v>20</v>
      </c>
      <c r="D66" s="12" t="s">
        <v>32</v>
      </c>
      <c r="E66" s="13" t="s">
        <v>40</v>
      </c>
      <c r="F66" s="13" t="s">
        <v>34</v>
      </c>
      <c r="G66" s="17" t="s">
        <v>31</v>
      </c>
      <c r="H66" s="13"/>
      <c r="I66" s="13"/>
      <c r="J66" s="4"/>
      <c r="K66" s="4">
        <v>87.2</v>
      </c>
      <c r="L66" s="4"/>
      <c r="M66" s="4"/>
      <c r="N66" s="5"/>
      <c r="O66" s="6">
        <f t="shared" si="3"/>
        <v>87.2</v>
      </c>
      <c r="P66" s="5"/>
      <c r="Q66" s="5"/>
      <c r="R66" s="6">
        <f t="shared" si="4"/>
        <v>87.2</v>
      </c>
    </row>
    <row r="67" spans="1:18" ht="38.25" x14ac:dyDescent="0.2">
      <c r="A67" s="14" t="s">
        <v>103</v>
      </c>
      <c r="B67" s="13" t="s">
        <v>36</v>
      </c>
      <c r="C67" s="13" t="s">
        <v>20</v>
      </c>
      <c r="D67" s="12" t="s">
        <v>32</v>
      </c>
      <c r="E67" s="13" t="s">
        <v>40</v>
      </c>
      <c r="F67" s="13" t="s">
        <v>34</v>
      </c>
      <c r="G67" s="17" t="s">
        <v>31</v>
      </c>
      <c r="H67" s="13"/>
      <c r="I67" s="13"/>
      <c r="J67" s="4"/>
      <c r="K67" s="4">
        <v>28.72</v>
      </c>
      <c r="L67" s="4"/>
      <c r="M67" s="4"/>
      <c r="N67" s="5"/>
      <c r="O67" s="6">
        <f t="shared" si="3"/>
        <v>28.72</v>
      </c>
      <c r="P67" s="5"/>
      <c r="Q67" s="5"/>
      <c r="R67" s="6">
        <f t="shared" si="4"/>
        <v>28.72</v>
      </c>
    </row>
    <row r="68" spans="1:18" ht="38.25" x14ac:dyDescent="0.2">
      <c r="A68" s="14" t="s">
        <v>104</v>
      </c>
      <c r="B68" s="13" t="s">
        <v>36</v>
      </c>
      <c r="C68" s="13" t="s">
        <v>20</v>
      </c>
      <c r="D68" s="12" t="s">
        <v>32</v>
      </c>
      <c r="E68" s="13" t="s">
        <v>40</v>
      </c>
      <c r="F68" s="13" t="s">
        <v>34</v>
      </c>
      <c r="G68" s="17" t="s">
        <v>31</v>
      </c>
      <c r="H68" s="13"/>
      <c r="I68" s="13"/>
      <c r="J68" s="4"/>
      <c r="K68" s="4">
        <v>92</v>
      </c>
      <c r="L68" s="4"/>
      <c r="M68" s="4"/>
      <c r="N68" s="5"/>
      <c r="O68" s="6">
        <f t="shared" si="3"/>
        <v>92</v>
      </c>
      <c r="P68" s="5"/>
      <c r="Q68" s="5"/>
      <c r="R68" s="6">
        <f t="shared" si="4"/>
        <v>92</v>
      </c>
    </row>
    <row r="69" spans="1:18" ht="38.25" x14ac:dyDescent="0.2">
      <c r="A69" s="14" t="s">
        <v>105</v>
      </c>
      <c r="B69" s="13" t="s">
        <v>36</v>
      </c>
      <c r="C69" s="13" t="s">
        <v>20</v>
      </c>
      <c r="D69" s="12" t="s">
        <v>32</v>
      </c>
      <c r="E69" s="13" t="s">
        <v>40</v>
      </c>
      <c r="F69" s="13" t="s">
        <v>34</v>
      </c>
      <c r="G69" s="17" t="s">
        <v>31</v>
      </c>
      <c r="H69" s="13"/>
      <c r="I69" s="13"/>
      <c r="J69" s="4"/>
      <c r="K69" s="4">
        <v>49.52</v>
      </c>
      <c r="L69" s="4"/>
      <c r="M69" s="4"/>
      <c r="N69" s="5"/>
      <c r="O69" s="6">
        <f t="shared" si="3"/>
        <v>49.52</v>
      </c>
      <c r="P69" s="5"/>
      <c r="Q69" s="5"/>
      <c r="R69" s="6">
        <f t="shared" si="4"/>
        <v>49.52</v>
      </c>
    </row>
    <row r="70" spans="1:18" ht="38.25" x14ac:dyDescent="0.2">
      <c r="A70" s="14" t="s">
        <v>106</v>
      </c>
      <c r="B70" s="13" t="s">
        <v>36</v>
      </c>
      <c r="C70" s="13" t="s">
        <v>20</v>
      </c>
      <c r="D70" s="12" t="s">
        <v>32</v>
      </c>
      <c r="E70" s="13" t="s">
        <v>40</v>
      </c>
      <c r="F70" s="13" t="s">
        <v>34</v>
      </c>
      <c r="G70" s="17" t="s">
        <v>31</v>
      </c>
      <c r="H70" s="13"/>
      <c r="I70" s="13"/>
      <c r="J70" s="4"/>
      <c r="K70" s="4">
        <v>169.6</v>
      </c>
      <c r="L70" s="4"/>
      <c r="M70" s="4"/>
      <c r="N70" s="5"/>
      <c r="O70" s="6">
        <f t="shared" si="3"/>
        <v>169.6</v>
      </c>
      <c r="P70" s="5"/>
      <c r="Q70" s="5"/>
      <c r="R70" s="6">
        <f t="shared" si="4"/>
        <v>169.6</v>
      </c>
    </row>
    <row r="71" spans="1:18" ht="38.25" x14ac:dyDescent="0.2">
      <c r="A71" s="14" t="s">
        <v>107</v>
      </c>
      <c r="B71" s="13" t="s">
        <v>36</v>
      </c>
      <c r="C71" s="13" t="s">
        <v>20</v>
      </c>
      <c r="D71" s="12" t="s">
        <v>32</v>
      </c>
      <c r="E71" s="13" t="s">
        <v>40</v>
      </c>
      <c r="F71" s="13" t="s">
        <v>34</v>
      </c>
      <c r="G71" s="17" t="s">
        <v>31</v>
      </c>
      <c r="H71" s="13"/>
      <c r="I71" s="13"/>
      <c r="J71" s="4"/>
      <c r="K71" s="4">
        <v>288</v>
      </c>
      <c r="L71" s="4"/>
      <c r="M71" s="4"/>
      <c r="N71" s="5"/>
      <c r="O71" s="6">
        <f t="shared" si="3"/>
        <v>288</v>
      </c>
      <c r="P71" s="5"/>
      <c r="Q71" s="5"/>
      <c r="R71" s="6">
        <f t="shared" si="4"/>
        <v>288</v>
      </c>
    </row>
    <row r="72" spans="1:18" ht="38.25" x14ac:dyDescent="0.2">
      <c r="A72" s="14" t="s">
        <v>108</v>
      </c>
      <c r="B72" s="13" t="s">
        <v>36</v>
      </c>
      <c r="C72" s="13" t="s">
        <v>20</v>
      </c>
      <c r="D72" s="12" t="s">
        <v>32</v>
      </c>
      <c r="E72" s="13" t="s">
        <v>40</v>
      </c>
      <c r="F72" s="13" t="s">
        <v>34</v>
      </c>
      <c r="G72" s="17" t="s">
        <v>31</v>
      </c>
      <c r="H72" s="13"/>
      <c r="I72" s="13"/>
      <c r="J72" s="4"/>
      <c r="K72" s="4">
        <v>42</v>
      </c>
      <c r="L72" s="4"/>
      <c r="M72" s="4"/>
      <c r="N72" s="5"/>
      <c r="O72" s="6">
        <f t="shared" si="3"/>
        <v>42</v>
      </c>
      <c r="P72" s="5"/>
      <c r="Q72" s="5"/>
      <c r="R72" s="6">
        <f t="shared" si="4"/>
        <v>42</v>
      </c>
    </row>
    <row r="73" spans="1:18" ht="38.25" x14ac:dyDescent="0.2">
      <c r="A73" s="14" t="s">
        <v>109</v>
      </c>
      <c r="B73" s="13" t="s">
        <v>36</v>
      </c>
      <c r="C73" s="13" t="s">
        <v>20</v>
      </c>
      <c r="D73" s="12" t="s">
        <v>32</v>
      </c>
      <c r="E73" s="13" t="s">
        <v>40</v>
      </c>
      <c r="F73" s="13" t="s">
        <v>34</v>
      </c>
      <c r="G73" s="17" t="s">
        <v>31</v>
      </c>
      <c r="H73" s="13"/>
      <c r="I73" s="13"/>
      <c r="J73" s="4"/>
      <c r="K73" s="4">
        <v>40.479999999999997</v>
      </c>
      <c r="L73" s="4"/>
      <c r="M73" s="4"/>
      <c r="N73" s="5"/>
      <c r="O73" s="6">
        <f t="shared" si="3"/>
        <v>40.479999999999997</v>
      </c>
      <c r="P73" s="5"/>
      <c r="Q73" s="5"/>
      <c r="R73" s="6">
        <f t="shared" si="4"/>
        <v>40.479999999999997</v>
      </c>
    </row>
    <row r="74" spans="1:18" ht="38.25" x14ac:dyDescent="0.2">
      <c r="A74" s="14" t="s">
        <v>110</v>
      </c>
      <c r="B74" s="13" t="s">
        <v>36</v>
      </c>
      <c r="C74" s="13" t="s">
        <v>20</v>
      </c>
      <c r="D74" s="12" t="s">
        <v>32</v>
      </c>
      <c r="E74" s="13" t="s">
        <v>40</v>
      </c>
      <c r="F74" s="13" t="s">
        <v>34</v>
      </c>
      <c r="G74" s="17" t="s">
        <v>31</v>
      </c>
      <c r="H74" s="13"/>
      <c r="I74" s="13"/>
      <c r="J74" s="4"/>
      <c r="K74" s="4">
        <f>362.44+9.4</f>
        <v>371.84</v>
      </c>
      <c r="L74" s="4"/>
      <c r="M74" s="4"/>
      <c r="N74" s="5"/>
      <c r="O74" s="6">
        <f t="shared" si="3"/>
        <v>371.84</v>
      </c>
      <c r="P74" s="5"/>
      <c r="Q74" s="5"/>
      <c r="R74" s="6">
        <f t="shared" si="4"/>
        <v>371.84</v>
      </c>
    </row>
    <row r="75" spans="1:18" ht="38.25" x14ac:dyDescent="0.2">
      <c r="A75" s="14" t="s">
        <v>111</v>
      </c>
      <c r="B75" s="13" t="s">
        <v>36</v>
      </c>
      <c r="C75" s="13" t="s">
        <v>20</v>
      </c>
      <c r="D75" s="12" t="s">
        <v>32</v>
      </c>
      <c r="E75" s="13" t="s">
        <v>40</v>
      </c>
      <c r="F75" s="13" t="s">
        <v>120</v>
      </c>
      <c r="G75" s="17" t="s">
        <v>31</v>
      </c>
      <c r="H75" s="13"/>
      <c r="I75" s="13"/>
      <c r="J75" s="4"/>
      <c r="K75" s="4">
        <f>86.72+150</f>
        <v>236.72</v>
      </c>
      <c r="L75" s="4"/>
      <c r="M75" s="4">
        <v>8.85</v>
      </c>
      <c r="N75" s="5"/>
      <c r="O75" s="6">
        <f t="shared" si="3"/>
        <v>245.57</v>
      </c>
      <c r="P75" s="5"/>
      <c r="Q75" s="5"/>
      <c r="R75" s="6">
        <f t="shared" si="4"/>
        <v>245.57</v>
      </c>
    </row>
    <row r="76" spans="1:18" ht="38.25" x14ac:dyDescent="0.2">
      <c r="A76" s="14" t="s">
        <v>112</v>
      </c>
      <c r="B76" s="13" t="s">
        <v>36</v>
      </c>
      <c r="C76" s="13" t="s">
        <v>20</v>
      </c>
      <c r="D76" s="12" t="s">
        <v>32</v>
      </c>
      <c r="E76" s="13" t="s">
        <v>40</v>
      </c>
      <c r="F76" s="13" t="s">
        <v>34</v>
      </c>
      <c r="G76" s="17" t="s">
        <v>31</v>
      </c>
      <c r="H76" s="13"/>
      <c r="I76" s="13"/>
      <c r="J76" s="4"/>
      <c r="K76" s="4">
        <v>18.8</v>
      </c>
      <c r="L76" s="4"/>
      <c r="M76" s="4"/>
      <c r="N76" s="5"/>
      <c r="O76" s="6">
        <f t="shared" si="3"/>
        <v>18.8</v>
      </c>
      <c r="P76" s="5"/>
      <c r="Q76" s="5"/>
      <c r="R76" s="6">
        <f t="shared" si="4"/>
        <v>18.8</v>
      </c>
    </row>
    <row r="77" spans="1:18" ht="38.25" x14ac:dyDescent="0.2">
      <c r="A77" s="14" t="s">
        <v>113</v>
      </c>
      <c r="B77" s="13" t="s">
        <v>36</v>
      </c>
      <c r="C77" s="13" t="s">
        <v>20</v>
      </c>
      <c r="D77" s="12" t="s">
        <v>32</v>
      </c>
      <c r="E77" s="13" t="s">
        <v>33</v>
      </c>
      <c r="F77" s="13" t="s">
        <v>34</v>
      </c>
      <c r="G77" s="13" t="s">
        <v>31</v>
      </c>
      <c r="H77" s="13"/>
      <c r="I77" s="13"/>
      <c r="J77" s="4"/>
      <c r="K77" s="4">
        <f>19.69+6.6+24.5</f>
        <v>50.79</v>
      </c>
      <c r="L77" s="4"/>
      <c r="M77" s="4">
        <v>8.85</v>
      </c>
      <c r="N77" s="5"/>
      <c r="O77" s="6">
        <f t="shared" ref="O77:O84" si="5">SUM(J77:N77)</f>
        <v>59.64</v>
      </c>
      <c r="P77" s="5"/>
      <c r="Q77" s="5"/>
      <c r="R77" s="6">
        <f t="shared" si="4"/>
        <v>59.64</v>
      </c>
    </row>
    <row r="78" spans="1:18" ht="38.25" x14ac:dyDescent="0.2">
      <c r="A78" s="14" t="s">
        <v>114</v>
      </c>
      <c r="B78" s="13" t="s">
        <v>36</v>
      </c>
      <c r="C78" s="13" t="s">
        <v>20</v>
      </c>
      <c r="D78" s="12" t="s">
        <v>32</v>
      </c>
      <c r="E78" s="13" t="s">
        <v>33</v>
      </c>
      <c r="F78" s="13" t="s">
        <v>34</v>
      </c>
      <c r="G78" s="13" t="s">
        <v>31</v>
      </c>
      <c r="H78" s="13"/>
      <c r="I78" s="13"/>
      <c r="J78" s="4"/>
      <c r="K78" s="4">
        <f>57.6+88.5</f>
        <v>146.1</v>
      </c>
      <c r="L78" s="4"/>
      <c r="M78" s="4"/>
      <c r="N78" s="5"/>
      <c r="O78" s="6">
        <f t="shared" si="5"/>
        <v>146.1</v>
      </c>
      <c r="P78" s="5"/>
      <c r="Q78" s="5"/>
      <c r="R78" s="6">
        <f t="shared" ref="R78:R84" si="6">SUM(O78:Q78)</f>
        <v>146.1</v>
      </c>
    </row>
    <row r="79" spans="1:18" ht="38.25" x14ac:dyDescent="0.2">
      <c r="A79" s="14" t="s">
        <v>115</v>
      </c>
      <c r="B79" s="13" t="s">
        <v>36</v>
      </c>
      <c r="C79" s="13" t="s">
        <v>20</v>
      </c>
      <c r="D79" s="12" t="s">
        <v>32</v>
      </c>
      <c r="E79" s="13" t="s">
        <v>33</v>
      </c>
      <c r="F79" s="13" t="s">
        <v>120</v>
      </c>
      <c r="G79" s="13" t="s">
        <v>31</v>
      </c>
      <c r="H79" s="13"/>
      <c r="I79" s="13"/>
      <c r="J79" s="4"/>
      <c r="K79" s="4">
        <f>57.02+112.5</f>
        <v>169.52</v>
      </c>
      <c r="L79" s="4"/>
      <c r="M79" s="4">
        <v>8.85</v>
      </c>
      <c r="N79" s="5"/>
      <c r="O79" s="6">
        <f t="shared" si="5"/>
        <v>178.37</v>
      </c>
      <c r="P79" s="5"/>
      <c r="Q79" s="5"/>
      <c r="R79" s="6">
        <f t="shared" si="6"/>
        <v>178.37</v>
      </c>
    </row>
    <row r="80" spans="1:18" ht="24.6" customHeight="1" x14ac:dyDescent="0.2">
      <c r="A80" s="14" t="s">
        <v>116</v>
      </c>
      <c r="B80" s="13" t="s">
        <v>36</v>
      </c>
      <c r="C80" s="13" t="s">
        <v>20</v>
      </c>
      <c r="D80" s="12" t="s">
        <v>32</v>
      </c>
      <c r="E80" s="13" t="s">
        <v>33</v>
      </c>
      <c r="F80" s="13" t="s">
        <v>34</v>
      </c>
      <c r="G80" s="13" t="s">
        <v>31</v>
      </c>
      <c r="H80" s="13"/>
      <c r="I80" s="13"/>
      <c r="J80" s="4"/>
      <c r="K80" s="4">
        <v>54</v>
      </c>
      <c r="L80" s="4"/>
      <c r="M80" s="4"/>
      <c r="N80" s="5"/>
      <c r="O80" s="6">
        <f t="shared" si="5"/>
        <v>54</v>
      </c>
      <c r="P80" s="5"/>
      <c r="Q80" s="5"/>
      <c r="R80" s="6">
        <f t="shared" si="6"/>
        <v>54</v>
      </c>
    </row>
    <row r="81" spans="1:18" ht="38.25" x14ac:dyDescent="0.2">
      <c r="A81" s="14" t="s">
        <v>117</v>
      </c>
      <c r="B81" s="13" t="s">
        <v>36</v>
      </c>
      <c r="C81" s="13" t="s">
        <v>20</v>
      </c>
      <c r="D81" s="12" t="s">
        <v>32</v>
      </c>
      <c r="E81" s="13" t="s">
        <v>33</v>
      </c>
      <c r="F81" s="13" t="s">
        <v>34</v>
      </c>
      <c r="G81" s="13" t="s">
        <v>31</v>
      </c>
      <c r="H81" s="13"/>
      <c r="I81" s="13"/>
      <c r="J81" s="4"/>
      <c r="K81" s="4">
        <v>32</v>
      </c>
      <c r="L81" s="4"/>
      <c r="M81" s="4"/>
      <c r="N81" s="5"/>
      <c r="O81" s="6">
        <f t="shared" si="5"/>
        <v>32</v>
      </c>
      <c r="P81" s="5"/>
      <c r="Q81" s="5"/>
      <c r="R81" s="6">
        <f t="shared" si="6"/>
        <v>32</v>
      </c>
    </row>
    <row r="82" spans="1:18" ht="38.25" x14ac:dyDescent="0.2">
      <c r="A82" s="14" t="s">
        <v>118</v>
      </c>
      <c r="B82" s="13" t="s">
        <v>36</v>
      </c>
      <c r="C82" s="13" t="s">
        <v>20</v>
      </c>
      <c r="D82" s="12" t="s">
        <v>32</v>
      </c>
      <c r="E82" s="13" t="s">
        <v>33</v>
      </c>
      <c r="F82" s="13" t="s">
        <v>33</v>
      </c>
      <c r="G82" s="13" t="s">
        <v>31</v>
      </c>
      <c r="H82" s="13"/>
      <c r="I82" s="13"/>
      <c r="J82" s="4"/>
      <c r="K82" s="4">
        <v>30</v>
      </c>
      <c r="L82" s="4"/>
      <c r="M82" s="4"/>
      <c r="N82" s="5"/>
      <c r="O82" s="6">
        <f t="shared" si="5"/>
        <v>30</v>
      </c>
      <c r="P82" s="5"/>
      <c r="Q82" s="5"/>
      <c r="R82" s="6">
        <f t="shared" si="6"/>
        <v>30</v>
      </c>
    </row>
    <row r="83" spans="1:18" ht="38.25" x14ac:dyDescent="0.2">
      <c r="A83" s="14" t="s">
        <v>119</v>
      </c>
      <c r="B83" s="13" t="s">
        <v>36</v>
      </c>
      <c r="C83" s="13" t="s">
        <v>20</v>
      </c>
      <c r="D83" s="12" t="s">
        <v>32</v>
      </c>
      <c r="E83" s="13" t="s">
        <v>33</v>
      </c>
      <c r="F83" s="13" t="s">
        <v>34</v>
      </c>
      <c r="G83" s="13" t="s">
        <v>31</v>
      </c>
      <c r="H83" s="13"/>
      <c r="I83" s="13"/>
      <c r="J83" s="4">
        <v>498.24</v>
      </c>
      <c r="K83" s="4"/>
      <c r="L83" s="4"/>
      <c r="M83" s="4"/>
      <c r="N83" s="5"/>
      <c r="O83" s="6">
        <f t="shared" si="5"/>
        <v>498.24</v>
      </c>
      <c r="P83" s="5"/>
      <c r="Q83" s="5"/>
      <c r="R83" s="6">
        <f t="shared" si="6"/>
        <v>498.24</v>
      </c>
    </row>
    <row r="84" spans="1:18" ht="38.25" x14ac:dyDescent="0.2">
      <c r="A84" s="14" t="s">
        <v>121</v>
      </c>
      <c r="B84" s="13" t="s">
        <v>36</v>
      </c>
      <c r="C84" s="13" t="s">
        <v>20</v>
      </c>
      <c r="D84" s="12" t="s">
        <v>32</v>
      </c>
      <c r="E84" s="13" t="s">
        <v>40</v>
      </c>
      <c r="F84" s="13" t="s">
        <v>120</v>
      </c>
      <c r="G84" s="13" t="s">
        <v>31</v>
      </c>
      <c r="H84" s="13"/>
      <c r="I84" s="13"/>
      <c r="J84" s="4"/>
      <c r="K84" s="4">
        <v>25.78</v>
      </c>
      <c r="L84" s="4"/>
      <c r="M84" s="4"/>
      <c r="N84" s="5"/>
      <c r="O84" s="6">
        <f t="shared" si="5"/>
        <v>25.78</v>
      </c>
      <c r="P84" s="5"/>
      <c r="Q84" s="5"/>
      <c r="R84" s="6">
        <f t="shared" si="6"/>
        <v>25.78</v>
      </c>
    </row>
    <row r="85" spans="1:18" ht="38.25" x14ac:dyDescent="0.2">
      <c r="A85" s="14" t="s">
        <v>122</v>
      </c>
      <c r="B85" s="13" t="s">
        <v>36</v>
      </c>
      <c r="C85" s="13" t="s">
        <v>20</v>
      </c>
      <c r="D85" s="12" t="s">
        <v>32</v>
      </c>
      <c r="E85" s="13" t="s">
        <v>33</v>
      </c>
      <c r="F85" s="13" t="s">
        <v>34</v>
      </c>
      <c r="G85" s="13" t="s">
        <v>31</v>
      </c>
      <c r="H85" s="13"/>
      <c r="I85" s="13"/>
      <c r="J85" s="4"/>
      <c r="K85" s="4">
        <v>120</v>
      </c>
      <c r="L85" s="4"/>
      <c r="M85" s="4"/>
      <c r="N85" s="5"/>
      <c r="O85" s="6">
        <f t="shared" ref="O85" si="7">SUM(J85:N85)</f>
        <v>120</v>
      </c>
      <c r="P85" s="5"/>
      <c r="Q85" s="5"/>
      <c r="R85" s="6">
        <f t="shared" ref="R85" si="8">SUM(O85:Q85)</f>
        <v>120</v>
      </c>
    </row>
  </sheetData>
  <pageMargins left="0.7" right="0.7" top="0.75" bottom="0.75" header="0.3" footer="0.3"/>
  <ignoredErrors>
    <ignoredError sqref="O12" formula="1"/>
  </ignoredErrors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8183DB969212418E48001D39B518C3" ma:contentTypeVersion="13" ma:contentTypeDescription="Create a new document." ma:contentTypeScope="" ma:versionID="460d5360ad8328e797e651915cb8bb19">
  <xsd:schema xmlns:xsd="http://www.w3.org/2001/XMLSchema" xmlns:xs="http://www.w3.org/2001/XMLSchema" xmlns:p="http://schemas.microsoft.com/office/2006/metadata/properties" xmlns:ns1="http://schemas.microsoft.com/sharepoint/v3" xmlns:ns2="f6b538a6-f9c4-4ffd-8343-74da6c77cc94" xmlns:ns3="e4168674-5ac7-48ed-b701-48d3a98fd8c4" targetNamespace="http://schemas.microsoft.com/office/2006/metadata/properties" ma:root="true" ma:fieldsID="120244ada2c5bbb21bf9e6b46f877226" ns1:_="" ns2:_="" ns3:_="">
    <xsd:import namespace="http://schemas.microsoft.com/sharepoint/v3"/>
    <xsd:import namespace="f6b538a6-f9c4-4ffd-8343-74da6c77cc94"/>
    <xsd:import namespace="e4168674-5ac7-48ed-b701-48d3a98fd8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b538a6-f9c4-4ffd-8343-74da6c77cc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27d27d3-46b3-40b9-afe7-3a549b099f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168674-5ac7-48ed-b701-48d3a98fd8c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f6b538a6-f9c4-4ffd-8343-74da6c77cc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24CF57-E33F-4BA8-AEC7-34A759BD42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b538a6-f9c4-4ffd-8343-74da6c77cc94"/>
    <ds:schemaRef ds:uri="e4168674-5ac7-48ed-b701-48d3a98fd8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47F742-1B7A-4EE0-B15B-0F0AD5B2A389}">
  <ds:schemaRefs>
    <ds:schemaRef ds:uri="http://purl.org/dc/dcmitype/"/>
    <ds:schemaRef ds:uri="f6b538a6-f9c4-4ffd-8343-74da6c77cc94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microsoft.com/sharepoint/v3"/>
    <ds:schemaRef ds:uri="http://purl.org/dc/elements/1.1/"/>
    <ds:schemaRef ds:uri="http://schemas.microsoft.com/office/2006/metadata/properties"/>
    <ds:schemaRef ds:uri="http://www.w3.org/XML/1998/namespace"/>
    <ds:schemaRef ds:uri="e4168674-5ac7-48ed-b701-48d3a98fd8c4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298ABE17-322A-40F7-BF82-8DB62F5179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Oct- Dec 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Mathani Balan</dc:creator>
  <cp:keywords/>
  <dc:description/>
  <cp:lastModifiedBy>Chris Shepherd</cp:lastModifiedBy>
  <cp:revision/>
  <dcterms:created xsi:type="dcterms:W3CDTF">2024-01-03T20:29:46Z</dcterms:created>
  <dcterms:modified xsi:type="dcterms:W3CDTF">2024-02-07T15:24:56Z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0x0101001B8183DB969212418E48001D39B518C3</vt:lpwstr>
  </property>
  <property fmtid="{D5CDD505-2E9C-101B-9397-08002B2CF9AE}" pid="3" name="MediaServiceImageTags">
    <vt:lpwstr/>
  </property>
</Properties>
</file>