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2"/>
  <workbookPr updateLinks="never" codeName="ThisWorkbook" defaultThemeVersion="166925"/>
  <mc:AlternateContent xmlns:mc="http://schemas.openxmlformats.org/markup-compatibility/2006">
    <mc:Choice Requires="x15">
      <x15ac:absPath xmlns:x15ac="http://schemas.microsoft.com/office/spreadsheetml/2010/11/ac" url="https://otfca.sharepoint.com/sites/JointYOFCommunicationsTeam/Shared Documents/General/YOF Website_Updates 2023/Sample Project Plan/"/>
    </mc:Choice>
  </mc:AlternateContent>
  <xr:revisionPtr revIDLastSave="80" documentId="8_{6676C36D-8361-47D9-A14F-81D0ABB4ABB5}" xr6:coauthVersionLast="47" xr6:coauthVersionMax="47" xr10:uidLastSave="{F18A93A9-1F66-4D8C-971C-26ECDA8E85E5}"/>
  <bookViews>
    <workbookView xWindow="33660" yWindow="180" windowWidth="26910" windowHeight="14700" firstSheet="2" activeTab="1" xr2:uid="{00000000-000D-0000-FFFF-FFFF00000000}"/>
  </bookViews>
  <sheets>
    <sheet name="Budget Ref" sheetId="8" state="hidden" r:id="rId1"/>
    <sheet name="Before you Start" sheetId="9" r:id="rId2"/>
    <sheet name="Project Plan Example" sheetId="4" r:id="rId3"/>
    <sheet name="Budget Example" sheetId="5" r:id="rId4"/>
  </sheets>
  <definedNames>
    <definedName name="_xlnm.Print_Area" localSheetId="3">'Budget Example'!$A$2:$H$31</definedName>
    <definedName name="_xlnm.Print_Area" localSheetId="2">'Project Plan Example'!$A$1:$I$30</definedName>
    <definedName name="Z_00C835BB_4EF1_488A_9338_8787DC29E2CA_.wvu.PrintArea" localSheetId="3" hidden="1">'Budget Example'!$A$3:$H$31</definedName>
    <definedName name="Z_00C835BB_4EF1_488A_9338_8787DC29E2CA_.wvu.PrintArea" localSheetId="2" hidden="1">'Project Plan Example'!$A$5:$I$9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5" l="1"/>
  <c r="H23" i="5"/>
  <c r="H22" i="5"/>
  <c r="H10" i="5"/>
  <c r="H12" i="5"/>
  <c r="H13" i="5"/>
  <c r="H20" i="5"/>
  <c r="H18" i="5"/>
  <c r="H16" i="5"/>
  <c r="F30" i="5"/>
  <c r="G30" i="5"/>
  <c r="E30" i="5"/>
  <c r="E14" i="5"/>
  <c r="G14" i="5" l="1"/>
  <c r="F14" i="5"/>
  <c r="H14" i="5" s="1"/>
  <c r="E10" i="5"/>
  <c r="F10" i="5"/>
  <c r="G10" i="5"/>
  <c r="E12" i="5"/>
  <c r="F12" i="5"/>
  <c r="G12" i="5"/>
  <c r="E13" i="5"/>
  <c r="F13" i="5"/>
  <c r="G13" i="5"/>
  <c r="E16" i="5"/>
  <c r="F16" i="5"/>
  <c r="G16" i="5"/>
  <c r="E17" i="5"/>
  <c r="F17" i="5"/>
  <c r="G17" i="5"/>
  <c r="E18" i="5"/>
  <c r="F18" i="5"/>
  <c r="G18" i="5"/>
  <c r="E19" i="5"/>
  <c r="F19" i="5"/>
  <c r="G19" i="5"/>
  <c r="E20" i="5"/>
  <c r="F20" i="5"/>
  <c r="G20" i="5"/>
  <c r="E21" i="5"/>
  <c r="F21" i="5"/>
  <c r="G21" i="5"/>
  <c r="H21" i="5"/>
  <c r="H24" i="5"/>
  <c r="H25" i="5"/>
  <c r="E26" i="5"/>
  <c r="H26" i="5" s="1"/>
  <c r="F26" i="5"/>
  <c r="G26" i="5"/>
  <c r="H27" i="5"/>
  <c r="H28" i="5"/>
  <c r="E29" i="5"/>
  <c r="F29" i="5"/>
  <c r="H29" i="5"/>
  <c r="H17" i="5" l="1"/>
  <c r="H19" i="5"/>
  <c r="H30" i="5" l="1"/>
</calcChain>
</file>

<file path=xl/sharedStrings.xml><?xml version="1.0" encoding="utf-8"?>
<sst xmlns="http://schemas.openxmlformats.org/spreadsheetml/2006/main" count="285" uniqueCount="184">
  <si>
    <t>Main Categories</t>
  </si>
  <si>
    <t>Administration</t>
  </si>
  <si>
    <t>Capacity Building</t>
  </si>
  <si>
    <t>Staffing</t>
  </si>
  <si>
    <t>Project Expenses</t>
  </si>
  <si>
    <t>Sub-Categories</t>
  </si>
  <si>
    <t>Administrative Support Costs (OM)</t>
  </si>
  <si>
    <t>Full Time Staff (35 hours or more per week)</t>
  </si>
  <si>
    <t>Part Time Staff (less than 35 hours per week)</t>
  </si>
  <si>
    <t>Transportation</t>
  </si>
  <si>
    <t>Space</t>
  </si>
  <si>
    <t>Honorarium (for participants, volunteers)</t>
  </si>
  <si>
    <t>Support Services (translation, interpretation, child-minding)</t>
  </si>
  <si>
    <t>Project Supplies and Materials</t>
  </si>
  <si>
    <t>Project Equipment (rental or purchase)</t>
  </si>
  <si>
    <t>Food</t>
  </si>
  <si>
    <t>Fees (for services delivered)</t>
  </si>
  <si>
    <t>Contingency</t>
  </si>
  <si>
    <t>Other</t>
  </si>
  <si>
    <t>Youth Opportunities Fund</t>
  </si>
  <si>
    <t xml:space="preserve">Definitions/Short Forms </t>
  </si>
  <si>
    <t>FI:Family Innovations</t>
  </si>
  <si>
    <t>YI: Youth Innovations</t>
  </si>
  <si>
    <t>PGC: Parent, Guardians, Caregivers</t>
  </si>
  <si>
    <t>The project plan and Budget template is for both the Youth Innovations and Family Innovations stream to use for groups to develop their application.</t>
  </si>
  <si>
    <t>The project plan and Budget include example content to help you understand how to complete these templates.</t>
  </si>
  <si>
    <t xml:space="preserve">Required Amounts </t>
  </si>
  <si>
    <t xml:space="preserve">YI/FI Test - Annual amounts up to $100,000 per year, up to $300,000 for 3 years </t>
  </si>
  <si>
    <t xml:space="preserve">YI/FI Scale - Annual amounts up to $150,000 per year, up to $450,000 for 3 years </t>
  </si>
  <si>
    <t xml:space="preserve">TAKE NOTE: When entering your budget amount in the online application, the system will automatically round up your budget amounts. Be sure not to exceed total fuding ceilings. </t>
  </si>
  <si>
    <t>The column titles for this worksheet are in rows 2, 3, and 7 through 8. They span cells A2, A3, and A7 through J8 inclusive. The following cells have Comments: none. The data spans cells A5 through J6, and A9 through J30.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</si>
  <si>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YOUTH OPPORTUNTIES FUND</t>
  </si>
  <si>
    <t xml:space="preserve">Project Plan Example </t>
  </si>
  <si>
    <t xml:space="preserve">Check one only.
Year 1 
Year 2
Year 3
</t>
  </si>
  <si>
    <r>
      <rPr>
        <b/>
        <sz val="14"/>
        <rFont val="Arial"/>
        <family val="2"/>
      </rPr>
      <t>Select the type of activity from the list below:</t>
    </r>
    <r>
      <rPr>
        <sz val="14"/>
        <rFont val="Arial"/>
        <family val="2"/>
      </rPr>
      <t xml:space="preserve">
- Project Planning | Prep Time
- Recruitment | Outreach
- Resource Development 
- Training (Staff | Volunteers) 
- Group Workshops | Sessions
- Drop in Time  
- Group Mentoring | Coaching
- Individual mentoring | Coaching
- Event | Gathering 
- Ceremony 
- Partnership | Networking 
- Doesn't Fit a Category </t>
    </r>
  </si>
  <si>
    <r>
      <rPr>
        <b/>
        <sz val="14"/>
        <color rgb="FF000000"/>
        <rFont val="Arial"/>
      </rPr>
      <t xml:space="preserve">Check resources that apply to the activity in this row. 
</t>
    </r>
    <r>
      <rPr>
        <sz val="14"/>
        <color rgb="FF000000"/>
        <rFont val="Arial"/>
      </rPr>
      <t>-Transportation
- Space
- Food
- Honorarium
- Support services (translation, child-minding, interpretation etc.)
- Staff Time 
- Communications (website, promotions)
- Volunteer Time 
- Project Supplies 
- Equipment 
- Other _____</t>
    </r>
  </si>
  <si>
    <r>
      <rPr>
        <b/>
        <sz val="14"/>
        <rFont val="Arial"/>
        <family val="2"/>
      </rPr>
      <t xml:space="preserve">Definitions/Short Forms </t>
    </r>
    <r>
      <rPr>
        <sz val="14"/>
        <rFont val="Arial"/>
        <family val="2"/>
      </rPr>
      <t xml:space="preserve">
FI:Famiily Innovations
YI: Youth Innovations
PGC: Parent, Guardians, Caregivers</t>
    </r>
  </si>
  <si>
    <t>YEAR</t>
  </si>
  <si>
    <t xml:space="preserve">CATEGORY </t>
  </si>
  <si>
    <t>WHAT ARE YOUR MAJOR ACTIVITIES?</t>
  </si>
  <si>
    <t>WHEN WILL THE ACTIVITY TAKE PLACE?</t>
  </si>
  <si>
    <t>WHAT IS THE FREQUENCY OF ACTIVITIES?</t>
  </si>
  <si>
    <t>HOW MANY PEOPLE?
(Family Innovations stream)</t>
  </si>
  <si>
    <t>HOW MANY YOUTH?
(Youth Innovations stream)</t>
  </si>
  <si>
    <t xml:space="preserve">RESOURCES </t>
  </si>
  <si>
    <r>
      <rPr>
        <b/>
        <sz val="14"/>
        <color theme="1"/>
        <rFont val="Arial"/>
        <family val="2"/>
      </rPr>
      <t>OTHER DETAILS</t>
    </r>
    <r>
      <rPr>
        <b/>
        <sz val="14"/>
        <color rgb="FFFF0000"/>
        <rFont val="Arial"/>
        <family val="2"/>
      </rPr>
      <t xml:space="preserve"> </t>
    </r>
  </si>
  <si>
    <t>In which year(s) will your activity take place?</t>
  </si>
  <si>
    <t xml:space="preserve">Select the Type of Activity </t>
  </si>
  <si>
    <t>List the major activities in your project:
Use one row per activity
List activities in the order they will occur. 
Include actions you will do to get ready to deliver your project and deliver for your groups. 
(Example: Design curriculum; Deliver workshop)</t>
  </si>
  <si>
    <t xml:space="preserve">What month(s) of the year will this activity take place? 
</t>
  </si>
  <si>
    <t>How often will the activity take place in a one year period? 
For example: weekly, monthly, once a year etc.</t>
  </si>
  <si>
    <t>How many parents, guardians and/or caregivers do you expect will participate in this activity?</t>
  </si>
  <si>
    <t>How may young people do you expect will participate in this activity?</t>
  </si>
  <si>
    <t>Select the resources needed to complete this activity.</t>
  </si>
  <si>
    <t xml:space="preserve">Add any notes or details about each activity that you are leading. </t>
  </si>
  <si>
    <t xml:space="preserve">Recruitment/Outreach </t>
  </si>
  <si>
    <r>
      <rPr>
        <b/>
        <sz val="14"/>
        <rFont val="Arial"/>
        <family val="2"/>
      </rPr>
      <t>YI Example:</t>
    </r>
    <r>
      <rPr>
        <sz val="14"/>
        <rFont val="Arial"/>
        <family val="2"/>
      </rPr>
      <t xml:space="preserve">
Outreach to </t>
    </r>
    <r>
      <rPr>
        <b/>
        <sz val="14"/>
        <rFont val="Arial"/>
        <family val="2"/>
      </rPr>
      <t>adult mentors/youth mentees</t>
    </r>
    <r>
      <rPr>
        <sz val="14"/>
        <rFont val="Arial"/>
        <family val="2"/>
      </rPr>
      <t xml:space="preserve"> across Brampton (all are Afro-Diasporic) starting with the organizations we know in our communities.
</t>
    </r>
    <r>
      <rPr>
        <b/>
        <sz val="14"/>
        <rFont val="Arial"/>
        <family val="2"/>
      </rPr>
      <t xml:space="preserve">FI Example:
</t>
    </r>
    <r>
      <rPr>
        <sz val="14"/>
        <rFont val="Arial"/>
        <family val="2"/>
      </rPr>
      <t xml:space="preserve">Outreach to </t>
    </r>
    <r>
      <rPr>
        <b/>
        <sz val="14"/>
        <rFont val="Arial"/>
        <family val="2"/>
      </rPr>
      <t>parents, guardians and caregivers</t>
    </r>
    <r>
      <rPr>
        <sz val="14"/>
        <rFont val="Arial"/>
        <family val="2"/>
      </rPr>
      <t xml:space="preserve"> across Brampton (all are Afro-Diasporic).</t>
    </r>
  </si>
  <si>
    <t xml:space="preserve">August - September </t>
  </si>
  <si>
    <t xml:space="preserve">2 days per week during this period. </t>
  </si>
  <si>
    <t xml:space="preserve">Not applicable </t>
  </si>
  <si>
    <t xml:space="preserve">Promotional Materials 
Staff Time </t>
  </si>
  <si>
    <t>Updated Partner List 
Project Background Info 
Project Coordinator to lead</t>
  </si>
  <si>
    <t xml:space="preserve">Resource Development </t>
  </si>
  <si>
    <r>
      <rPr>
        <b/>
        <sz val="14"/>
        <color indexed="8"/>
        <rFont val="Arial"/>
        <family val="2"/>
      </rPr>
      <t>YI Example:</t>
    </r>
    <r>
      <rPr>
        <sz val="14"/>
        <color indexed="8"/>
        <rFont val="Arial"/>
        <family val="2"/>
      </rPr>
      <t xml:space="preserve">
Design curriculum mentor-mentee gathering. In year 1, do a needs assessment, build a plan for the monthly sessions (topics / art forms we will use etc).</t>
    </r>
  </si>
  <si>
    <t xml:space="preserve">August - October </t>
  </si>
  <si>
    <t>Staff Time
Volunteer Time</t>
  </si>
  <si>
    <t>Examples of other resources/curriculum</t>
  </si>
  <si>
    <t>Group workshops/sessions</t>
  </si>
  <si>
    <r>
      <rPr>
        <b/>
        <sz val="14"/>
        <rFont val="Arial"/>
        <family val="2"/>
      </rPr>
      <t>YI Example:</t>
    </r>
    <r>
      <rPr>
        <sz val="14"/>
        <rFont val="Arial"/>
        <family val="2"/>
      </rPr>
      <t xml:space="preserve">
Group Workshop Activity: </t>
    </r>
    <r>
      <rPr>
        <b/>
        <sz val="14"/>
        <rFont val="Arial"/>
        <family val="2"/>
      </rPr>
      <t>Deliver youth-mentor meet ups</t>
    </r>
    <r>
      <rPr>
        <sz val="14"/>
        <rFont val="Arial"/>
        <family val="2"/>
      </rPr>
      <t xml:space="preserve">. We want to integrate storytelling and art into the format of the sessions. We will share a meal together. 
</t>
    </r>
    <r>
      <rPr>
        <b/>
        <sz val="14"/>
        <rFont val="Arial"/>
        <family val="2"/>
      </rPr>
      <t xml:space="preserve">FI Example:
</t>
    </r>
    <r>
      <rPr>
        <sz val="14"/>
        <rFont val="Arial"/>
        <family val="2"/>
      </rPr>
      <t xml:space="preserve">Group Workshop Activity: </t>
    </r>
    <r>
      <rPr>
        <b/>
        <sz val="14"/>
        <rFont val="Arial"/>
        <family val="2"/>
      </rPr>
      <t>Deliver parent and family meet-ups</t>
    </r>
    <r>
      <rPr>
        <sz val="14"/>
        <rFont val="Arial"/>
        <family val="2"/>
      </rPr>
      <t>. 
We want to integrate food, learning and informal discussion into the format of the sessions. We will share a meal together.</t>
    </r>
  </si>
  <si>
    <t xml:space="preserve">October - March </t>
  </si>
  <si>
    <t xml:space="preserve">Twice a month week. Total 12 gatherings. </t>
  </si>
  <si>
    <t>10-15 women and their kids</t>
  </si>
  <si>
    <t xml:space="preserve">Space 
Food
Transportation 
Child-minding
Honorarium
Project Supplies </t>
  </si>
  <si>
    <t xml:space="preserve">Group Mentoring/Support </t>
  </si>
  <si>
    <r>
      <rPr>
        <b/>
        <sz val="14"/>
        <rFont val="Arial"/>
        <family val="2"/>
      </rPr>
      <t xml:space="preserve">FI Example:
</t>
    </r>
    <r>
      <rPr>
        <sz val="14"/>
        <rFont val="Arial"/>
        <family val="2"/>
      </rPr>
      <t xml:space="preserve">Group Mentoring: neighbourhood </t>
    </r>
    <r>
      <rPr>
        <b/>
        <sz val="14"/>
        <rFont val="Arial"/>
        <family val="2"/>
      </rPr>
      <t>parent support groups</t>
    </r>
    <r>
      <rPr>
        <sz val="14"/>
        <rFont val="Arial"/>
        <family val="2"/>
      </rPr>
      <t xml:space="preserve"> will meet on their own as well and support each other as needed with childcare, appointments, advice, and neighbourhood resources. </t>
    </r>
  </si>
  <si>
    <t xml:space="preserve">October - May </t>
  </si>
  <si>
    <t>Minimum once per month until May and as needed afterwards</t>
  </si>
  <si>
    <t>10-15 families</t>
  </si>
  <si>
    <t xml:space="preserve">Staff time
StaffTransportation </t>
  </si>
  <si>
    <t xml:space="preserve">Journals for each parent
Coffee gift card for parents </t>
  </si>
  <si>
    <t>Individual Mentoring/Coaching</t>
  </si>
  <si>
    <r>
      <rPr>
        <b/>
        <sz val="14"/>
        <color indexed="8"/>
        <rFont val="Arial"/>
        <family val="2"/>
      </rPr>
      <t xml:space="preserve">YI Example:
</t>
    </r>
    <r>
      <rPr>
        <sz val="14"/>
        <color indexed="8"/>
        <rFont val="Arial"/>
        <family val="2"/>
      </rPr>
      <t>One-to-One Mentoring: Youth-mentor pairs will meet on their own as well. The idea is that pairs will meet and can go deeper in their conversations and supports.</t>
    </r>
  </si>
  <si>
    <t>October - May</t>
  </si>
  <si>
    <t>Once per month. Total 8 one on one meetings.</t>
  </si>
  <si>
    <t>Journals for each mentee Coffee gift card for each mentee</t>
  </si>
  <si>
    <t xml:space="preserve">Event | Gathering </t>
  </si>
  <si>
    <t>Annual Holiday Celebration (Year-end celebration).</t>
  </si>
  <si>
    <t xml:space="preserve">December </t>
  </si>
  <si>
    <t>Once per year</t>
  </si>
  <si>
    <t>Space 
Food
Transportation 
Equipment 
Project Supplies / decorations</t>
  </si>
  <si>
    <t>Art supplies
MC
Sound System
DJ
Holiday cards</t>
  </si>
  <si>
    <r>
      <rPr>
        <b/>
        <sz val="14"/>
        <rFont val="Arial"/>
      </rPr>
      <t>YI Example:</t>
    </r>
    <r>
      <rPr>
        <sz val="14"/>
        <rFont val="Arial"/>
      </rPr>
      <t xml:space="preserve">
Outreach to adult mentors and youth mentees (all are Afro-Diasporic).
</t>
    </r>
    <r>
      <rPr>
        <b/>
        <sz val="14"/>
        <rFont val="Arial"/>
      </rPr>
      <t>FI Example:</t>
    </r>
    <r>
      <rPr>
        <sz val="14"/>
        <rFont val="Arial"/>
      </rPr>
      <t xml:space="preserve">
Outreach to parents, caregivers and guardians across Brampton (all are Afro-Diasporic).
We will aim to reach new neighbourhoods we haven't been active in before.</t>
    </r>
  </si>
  <si>
    <r>
      <rPr>
        <b/>
        <sz val="14"/>
        <rFont val="Arial"/>
      </rPr>
      <t>YI Example</t>
    </r>
    <r>
      <rPr>
        <sz val="14"/>
        <rFont val="Arial"/>
      </rPr>
      <t xml:space="preserve">:
Design curriculum mentor-mentee gathering.
Update the plan each year based on the needs/interests of the new group of youth.
</t>
    </r>
    <r>
      <rPr>
        <b/>
        <sz val="14"/>
        <rFont val="Arial"/>
      </rPr>
      <t xml:space="preserve">
FI Example:</t>
    </r>
    <r>
      <rPr>
        <sz val="14"/>
        <rFont val="Arial"/>
      </rPr>
      <t xml:space="preserve">
Refine and revise curriculum for parent and family support program based on feedback from Year 1.
With information from a needs assessment - build a plan for the weekly sessions (topics, speakers, we will use etc).</t>
    </r>
  </si>
  <si>
    <t xml:space="preserve">June - August </t>
  </si>
  <si>
    <t xml:space="preserve">Staff Time 
Volunteer Time </t>
  </si>
  <si>
    <t>Examples of other program curriculum or workshop formats</t>
  </si>
  <si>
    <t xml:space="preserve">Group Workshops / Sessions </t>
  </si>
  <si>
    <r>
      <rPr>
        <b/>
        <sz val="14"/>
        <rFont val="Arial"/>
      </rPr>
      <t>YI Example:</t>
    </r>
    <r>
      <rPr>
        <sz val="14"/>
        <rFont val="Arial"/>
      </rPr>
      <t xml:space="preserve">
Design curriculum mentor-mentee gathering.
Update the plan each year based on the needs/interests of the new group of youth.
</t>
    </r>
    <r>
      <rPr>
        <b/>
        <sz val="14"/>
        <rFont val="Arial"/>
      </rPr>
      <t>FI Example:</t>
    </r>
    <r>
      <rPr>
        <sz val="14"/>
        <rFont val="Arial"/>
      </rPr>
      <t xml:space="preserve">
Group Workshop Activity: Deliver parent and family meet-ups. We want to integrate food, learning and informal discussion into the format of the sessions. We will share a meal together.</t>
    </r>
  </si>
  <si>
    <t xml:space="preserve">Notebooks, pens, handouts 
Guest speakers </t>
  </si>
  <si>
    <t xml:space="preserve">Group Mentoring / Coaching / Support </t>
  </si>
  <si>
    <r>
      <rPr>
        <b/>
        <sz val="14"/>
        <rFont val="Arial"/>
      </rPr>
      <t>YI Example:</t>
    </r>
    <r>
      <rPr>
        <sz val="14"/>
        <rFont val="Arial"/>
      </rPr>
      <t xml:space="preserve">
Group Mentoring Activity: Deliver youth-mentor meet ups. We want to integrate storytelling and art into the format of the sessions. We will share a meal together. This mentoring is happening in a group.
</t>
    </r>
    <r>
      <rPr>
        <b/>
        <sz val="14"/>
        <rFont val="Arial"/>
      </rPr>
      <t>FI Example:</t>
    </r>
    <r>
      <rPr>
        <sz val="14"/>
        <rFont val="Arial"/>
      </rPr>
      <t xml:space="preserve">
Group Mentoring: neighbourhood parent support groups will meet on their own as well and support each other as needed with childcare, appointments, advice, and neighbourhood resources. </t>
    </r>
  </si>
  <si>
    <t xml:space="preserve">Transportation </t>
  </si>
  <si>
    <t>Journals for each mentee
Coffee gift card for each mentee</t>
  </si>
  <si>
    <t xml:space="preserve">Event / Gathering </t>
  </si>
  <si>
    <t xml:space="preserve">Space 
Food
Transportation 
Equipment 
Project Supplies </t>
  </si>
  <si>
    <t xml:space="preserve">Recruitment / Outreach </t>
  </si>
  <si>
    <r>
      <rPr>
        <b/>
        <sz val="14"/>
        <rFont val="Arial Narrow"/>
        <family val="2"/>
      </rPr>
      <t>YI Example:</t>
    </r>
    <r>
      <rPr>
        <sz val="14"/>
        <rFont val="Arial Narrow"/>
        <family val="2"/>
      </rPr>
      <t xml:space="preserve">
Outreach to adult mentors and youth mentees (all are Afro-Diasporic).
</t>
    </r>
    <r>
      <rPr>
        <b/>
        <sz val="14"/>
        <rFont val="Arial Narrow"/>
        <family val="2"/>
      </rPr>
      <t>FI Example:</t>
    </r>
    <r>
      <rPr>
        <sz val="14"/>
        <rFont val="Arial Narrow"/>
        <family val="2"/>
      </rPr>
      <t xml:space="preserve">
Outreach to </t>
    </r>
    <r>
      <rPr>
        <b/>
        <sz val="14"/>
        <rFont val="Arial Narrow"/>
        <family val="2"/>
      </rPr>
      <t>parents, caregivers and guardians</t>
    </r>
    <r>
      <rPr>
        <sz val="14"/>
        <rFont val="Arial Narrow"/>
        <family val="2"/>
      </rPr>
      <t xml:space="preserve"> across Brampton (all are Afro-Diasporic). We will aiim to reach new neighbourhoods we haven't been active in before.</t>
    </r>
  </si>
  <si>
    <r>
      <rPr>
        <b/>
        <sz val="14"/>
        <rFont val="Arial Narrow"/>
        <family val="2"/>
      </rPr>
      <t>YI Example:</t>
    </r>
    <r>
      <rPr>
        <sz val="14"/>
        <rFont val="Arial Narrow"/>
        <family val="2"/>
      </rPr>
      <t xml:space="preserve">
Design curriculum mentor-mentee gathering.
After final updates we will have a fully tested curriculum in place with a range of topics, resources and facilitator list.
</t>
    </r>
    <r>
      <rPr>
        <b/>
        <sz val="14"/>
        <rFont val="Arial Narrow"/>
        <family val="2"/>
      </rPr>
      <t>FI Example:</t>
    </r>
    <r>
      <rPr>
        <sz val="14"/>
        <rFont val="Arial Narrow"/>
        <family val="2"/>
      </rPr>
      <t xml:space="preserve">
Refine and revise curriculum for parent and family support program based on feedback from Year 1 and also with information from a needs assessment build a plan for the weekly sessions (topics / speakers we will use etc).</t>
    </r>
  </si>
  <si>
    <t xml:space="preserve">Group Workshops/sessions </t>
  </si>
  <si>
    <r>
      <rPr>
        <b/>
        <sz val="14"/>
        <rFont val="Arial Narrow"/>
        <family val="2"/>
      </rPr>
      <t>FI Example:</t>
    </r>
    <r>
      <rPr>
        <sz val="14"/>
        <rFont val="Arial Narrow"/>
        <family val="2"/>
      </rPr>
      <t xml:space="preserve">
Group Workshop Activity: Deliver parent and family meet-ups. We want to integrate food, learning and informal discussion into the format of the sessions. We will share a meal together.</t>
    </r>
  </si>
  <si>
    <t xml:space="preserve">Group Mentoring / Support </t>
  </si>
  <si>
    <r>
      <rPr>
        <b/>
        <sz val="14"/>
        <rFont val="Arial Narrow"/>
        <family val="2"/>
      </rPr>
      <t>YI Example:</t>
    </r>
    <r>
      <rPr>
        <sz val="14"/>
        <rFont val="Arial Narrow"/>
        <family val="2"/>
      </rPr>
      <t xml:space="preserve">
Group Mentoring Activity: Deliver youth-mentor meet ups. We want to integrate storytelling and art into the format of the sessions. We will share a meal together. This mentoring is happening in a group.
</t>
    </r>
    <r>
      <rPr>
        <b/>
        <sz val="14"/>
        <rFont val="Arial Narrow"/>
        <family val="2"/>
      </rPr>
      <t>FI Example:</t>
    </r>
    <r>
      <rPr>
        <sz val="14"/>
        <rFont val="Arial Narrow"/>
        <family val="2"/>
      </rPr>
      <t xml:space="preserve">
Group Mentoring: neighbourhood parent support groups will meet on their own as well and support each other as needed with childcare, appointments, advice, and neighbourhood resources. </t>
    </r>
  </si>
  <si>
    <r>
      <rPr>
        <b/>
        <sz val="14"/>
        <rFont val="Arial Narrow"/>
        <family val="2"/>
      </rPr>
      <t>FI Example:</t>
    </r>
    <r>
      <rPr>
        <sz val="14"/>
        <rFont val="Arial Narrow"/>
        <family val="2"/>
      </rPr>
      <t xml:space="preserve">
Produce a final resource </t>
    </r>
    <r>
      <rPr>
        <strike/>
        <sz val="14"/>
        <rFont val="Arial Narrow"/>
        <family val="2"/>
      </rPr>
      <t xml:space="preserve">  </t>
    </r>
    <r>
      <rPr>
        <sz val="14"/>
        <rFont val="Arial Narrow"/>
        <family val="2"/>
      </rPr>
      <t xml:space="preserve">guide that features tips, contacts and tools for families.  </t>
    </r>
  </si>
  <si>
    <t xml:space="preserve">April - February 
</t>
  </si>
  <si>
    <t xml:space="preserve">Once in final year </t>
  </si>
  <si>
    <t>10 parents/guardians or caregivers</t>
  </si>
  <si>
    <t>Staff Time
Printing
Honorarium</t>
  </si>
  <si>
    <r>
      <rPr>
        <b/>
        <sz val="14"/>
        <rFont val="Arial Narrow"/>
        <family val="2"/>
      </rPr>
      <t>FI Example:</t>
    </r>
    <r>
      <rPr>
        <sz val="14"/>
        <rFont val="Arial Narrow"/>
        <family val="2"/>
      </rPr>
      <t xml:space="preserve">
Invite all the progam participants for a release of the resource guide and invite community partners.</t>
    </r>
  </si>
  <si>
    <t>May</t>
  </si>
  <si>
    <t>35 families</t>
  </si>
  <si>
    <t xml:space="preserve">Space 
Food
Transportation 
Equipment </t>
  </si>
  <si>
    <t>MC
Sound System</t>
  </si>
  <si>
    <t>Resource Development</t>
  </si>
  <si>
    <r>
      <rPr>
        <b/>
        <sz val="14"/>
        <color indexed="8"/>
        <rFont val="Arial Narrow"/>
        <family val="2"/>
      </rPr>
      <t>YI Example:</t>
    </r>
    <r>
      <rPr>
        <sz val="14"/>
        <color indexed="8"/>
        <rFont val="Arial Narrow"/>
        <family val="2"/>
      </rPr>
      <t xml:space="preserve">
Produce a final documentary that features our elders and youth experience. Interview youth-elders from every year of the project.</t>
    </r>
  </si>
  <si>
    <t>April - February</t>
  </si>
  <si>
    <t>Once in final year</t>
  </si>
  <si>
    <t>All youth participants from 3 years</t>
  </si>
  <si>
    <t>All adult mentors from three years</t>
  </si>
  <si>
    <t>Video-camera
Editing Software (audio) Part-Time film maker Certificates</t>
  </si>
  <si>
    <t>Event | Gathering</t>
  </si>
  <si>
    <r>
      <rPr>
        <b/>
        <sz val="14"/>
        <color indexed="8"/>
        <rFont val="Arial Narrow"/>
        <family val="2"/>
      </rPr>
      <t xml:space="preserve">YI Example: </t>
    </r>
    <r>
      <rPr>
        <sz val="14"/>
        <color indexed="8"/>
        <rFont val="Arial Narrow"/>
        <family val="2"/>
      </rPr>
      <t xml:space="preserve">
Screen the documentary at a closing gathering.</t>
    </r>
  </si>
  <si>
    <t>Space Food
Transportation
Equipment</t>
  </si>
  <si>
    <t>The column titles for this worksheet are in rows 2, 3, and 9. They span cells A2, A3, and B9 through I9 inclusive. The following cells have Comments: none. The data spans cells A5, B7 through I8, and A10 through I32.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</si>
  <si>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 xml:space="preserve">Budget Worksheet Example </t>
  </si>
  <si>
    <t xml:space="preserve">Complete the detailed budget request below.  Use your Project Plan as a guide and try to capture all the expenses you will need. </t>
  </si>
  <si>
    <r>
      <rPr>
        <b/>
        <sz val="14"/>
        <rFont val="Arial"/>
        <family val="2"/>
      </rPr>
      <t>Select a category from the list:</t>
    </r>
    <r>
      <rPr>
        <sz val="14"/>
        <color indexed="8"/>
        <rFont val="Arial"/>
        <family val="2"/>
      </rPr>
      <t xml:space="preserve">
- Administration 
- Capacity Building (optional)
- Staffing
- Project Expenses </t>
    </r>
  </si>
  <si>
    <r>
      <rPr>
        <b/>
        <sz val="14"/>
        <rFont val="Arial"/>
        <family val="2"/>
      </rPr>
      <t xml:space="preserve">Choose an expense item from the list for the selected budget category:
</t>
    </r>
    <r>
      <rPr>
        <sz val="14"/>
        <color indexed="8"/>
        <rFont val="Arial"/>
        <family val="2"/>
      </rPr>
      <t xml:space="preserve">
</t>
    </r>
    <r>
      <rPr>
        <b/>
        <sz val="14"/>
        <color indexed="8"/>
        <rFont val="Arial"/>
        <family val="2"/>
      </rPr>
      <t xml:space="preserve">If "Administration" selected, choose from: </t>
    </r>
    <r>
      <rPr>
        <sz val="14"/>
        <color indexed="8"/>
        <rFont val="Arial"/>
        <family val="2"/>
      </rPr>
      <t xml:space="preserve">
    - Administrative Support Costs (OM)
</t>
    </r>
    <r>
      <rPr>
        <b/>
        <sz val="14"/>
        <color indexed="8"/>
        <rFont val="Arial"/>
        <family val="2"/>
      </rPr>
      <t>If "Staffing" selected, choose from:</t>
    </r>
    <r>
      <rPr>
        <sz val="14"/>
        <color indexed="8"/>
        <rFont val="Arial"/>
        <family val="2"/>
      </rPr>
      <t xml:space="preserve">
    - Full Time Staff (35 hours or more per week)
    - Part Time Staff (less than 35 hours per week)
</t>
    </r>
    <r>
      <rPr>
        <b/>
        <sz val="14"/>
        <color indexed="8"/>
        <rFont val="Arial"/>
        <family val="2"/>
      </rPr>
      <t xml:space="preserve">If "Project Expenses" selected, choose from: </t>
    </r>
    <r>
      <rPr>
        <sz val="14"/>
        <color indexed="8"/>
        <rFont val="Arial"/>
        <family val="2"/>
      </rPr>
      <t xml:space="preserve">
    - Contingency 
    - Transportation
    - Space
    - Honorarium (participants, volunteers) 
    - Support Services (translation, interpretation, child-minding)
    - Project Supplies and Materials
    - Project Equipment (rental or purchase) 
    - Food
    - Fees (for services delivered)
    - Other (specify in "Budget Notes")</t>
    </r>
  </si>
  <si>
    <t>Use this column to share more details or calculations about the expense on this line</t>
  </si>
  <si>
    <r>
      <rPr>
        <b/>
        <sz val="14"/>
        <color rgb="FF000000"/>
        <rFont val="Arial"/>
        <family val="2"/>
      </rPr>
      <t xml:space="preserve">Definitions/Short Forms </t>
    </r>
    <r>
      <rPr>
        <sz val="14"/>
        <color indexed="8"/>
        <rFont val="Arial"/>
        <family val="2"/>
      </rPr>
      <t xml:space="preserve">
FI: Family Innovations
YI: Youth Innovations
PGC: Parent, Guardians, Caregivers</t>
    </r>
  </si>
  <si>
    <t>Budget Category</t>
  </si>
  <si>
    <t>Expense Item</t>
  </si>
  <si>
    <r>
      <t xml:space="preserve">Budget Notes
</t>
    </r>
    <r>
      <rPr>
        <sz val="14"/>
        <rFont val="Arial"/>
        <family val="2"/>
      </rPr>
      <t xml:space="preserve">Use this space to show us how you calculated the amounts you are requesting. </t>
    </r>
  </si>
  <si>
    <t xml:space="preserve">Request Amount
Year 1 </t>
  </si>
  <si>
    <t xml:space="preserve">Request Amount
Year 2 </t>
  </si>
  <si>
    <t xml:space="preserve">Request Amount
Year 3 </t>
  </si>
  <si>
    <t>TOTAL</t>
  </si>
  <si>
    <t xml:space="preserve">Required </t>
  </si>
  <si>
    <t xml:space="preserve">Administrative </t>
  </si>
  <si>
    <r>
      <rPr>
        <b/>
        <sz val="14"/>
        <color indexed="8"/>
        <rFont val="Arial"/>
        <family val="2"/>
      </rPr>
      <t>Formula:</t>
    </r>
    <r>
      <rPr>
        <sz val="14"/>
        <color indexed="8"/>
        <rFont val="Arial"/>
        <family val="2"/>
      </rPr>
      <t xml:space="preserve"> 15% of your total annual budget. </t>
    </r>
  </si>
  <si>
    <t xml:space="preserve">Capacity Building </t>
  </si>
  <si>
    <t>YI and FI Stream: Capacity Building ($2,000 to $4,000)</t>
  </si>
  <si>
    <t xml:space="preserve">$2,000 to $4,000 per year </t>
  </si>
  <si>
    <t xml:space="preserve">Staffing </t>
  </si>
  <si>
    <t>Part-Time Staff</t>
  </si>
  <si>
    <t xml:space="preserve">$22 per hour x 30 hours x 52 weeks * 1.2 (Mandatory Employment Related Costs) </t>
  </si>
  <si>
    <t xml:space="preserve">$22 per hour x 10 hours x 30 weeks * 1.2 (Mandatory Employment Related Costs) </t>
  </si>
  <si>
    <t xml:space="preserve">Project Expenses </t>
  </si>
  <si>
    <t xml:space="preserve">Project Supplies and Materials </t>
  </si>
  <si>
    <t>Design and print flyers for outreach to families and community partners</t>
  </si>
  <si>
    <t>Staff and facilitator transportation for meetings, outreach etc.</t>
  </si>
  <si>
    <t>For participants: 12 meetings x 15 families (round trip)</t>
  </si>
  <si>
    <t xml:space="preserve">Space </t>
  </si>
  <si>
    <t>Monthly meeting space and training space = $150 per meeting x 12 meetings</t>
  </si>
  <si>
    <t xml:space="preserve">Supplies </t>
  </si>
  <si>
    <t>Honorariums and supplies for bi-monthly meet ups. About $150 per monthly session.</t>
  </si>
  <si>
    <r>
      <rPr>
        <sz val="14"/>
        <rFont val="Arial"/>
        <family val="2"/>
      </rPr>
      <t>Coffee car</t>
    </r>
    <r>
      <rPr>
        <sz val="14"/>
        <color indexed="8"/>
        <rFont val="Arial"/>
        <family val="2"/>
      </rPr>
      <t>ds for neighbourhood support meetings valued at $20 (15 participants x $20 per card). See project worksheet for more details.</t>
    </r>
  </si>
  <si>
    <t xml:space="preserve">Food </t>
  </si>
  <si>
    <t xml:space="preserve">Bi-monthly meetings. $6 per person x 30 participants + 3 staff/facilitators </t>
  </si>
  <si>
    <t xml:space="preserve">Annual celebration event  $15 per person X 35 people </t>
  </si>
  <si>
    <t>Rental space for annual celebration</t>
  </si>
  <si>
    <t xml:space="preserve">Fees (for services delivered) </t>
  </si>
  <si>
    <t>Fees for Celebration Event - DJ and MC</t>
  </si>
  <si>
    <t xml:space="preserve">Equipment (rental or purchase) </t>
  </si>
  <si>
    <t>Rent sound system for celebration event</t>
  </si>
  <si>
    <t>Closing Event and Resource handbook release</t>
  </si>
  <si>
    <t xml:space="preserve">Honorarium </t>
  </si>
  <si>
    <t>1 guest facilitator for every session ($100 x 12)</t>
  </si>
  <si>
    <t>Printing</t>
  </si>
  <si>
    <t>Printing  of resource handbook, one copy per participant / family</t>
  </si>
  <si>
    <t>Rent projector and screen and sound system</t>
  </si>
  <si>
    <t xml:space="preserve">Contingency </t>
  </si>
  <si>
    <t xml:space="preserve">up to 10% of  your total annual budget </t>
  </si>
  <si>
    <t xml:space="preserve">TOTAL  YOF BUDGET REQUEST  </t>
  </si>
  <si>
    <r>
      <rPr>
        <b/>
        <sz val="14"/>
        <rFont val="Arial"/>
        <family val="2"/>
      </rPr>
      <t>TIP!</t>
    </r>
    <r>
      <rPr>
        <sz val="14"/>
        <rFont val="Arial"/>
        <family val="2"/>
      </rPr>
      <t xml:space="preserve"> Watch your annual funding ceiling. 
Test ceiling is</t>
    </r>
    <r>
      <rPr>
        <sz val="14"/>
        <color theme="1"/>
        <rFont val="Arial"/>
        <family val="2"/>
      </rPr>
      <t xml:space="preserve"> </t>
    </r>
    <r>
      <rPr>
        <b/>
        <sz val="14"/>
        <color theme="1"/>
        <rFont val="Arial"/>
        <family val="2"/>
      </rPr>
      <t>$100,000</t>
    </r>
    <r>
      <rPr>
        <sz val="14"/>
        <rFont val="Arial"/>
        <family val="2"/>
      </rPr>
      <t xml:space="preserve"> per year 
Scale ceiling is </t>
    </r>
    <r>
      <rPr>
        <sz val="14"/>
        <color rgb="FFFF0000"/>
        <rFont val="Arial"/>
        <family val="2"/>
      </rPr>
      <t xml:space="preserve"> </t>
    </r>
    <r>
      <rPr>
        <b/>
        <sz val="14"/>
        <color theme="1"/>
        <rFont val="Arial"/>
        <family val="2"/>
      </rPr>
      <t>$150,000</t>
    </r>
    <r>
      <rPr>
        <sz val="14"/>
        <rFont val="Arial"/>
        <family val="2"/>
      </rPr>
      <t xml:space="preserve"> per year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</si>
</sst>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quot;$&quot;#,##0"/>
    <numFmt numFmtId="165" formatCode="#\ ##,000\ &quot;$&quot;"/>
    <numFmt numFmtId="166" formatCode=";;;"/>
  </numFmts>
  <fonts count="53">
    <font>
      <sz val="11"/>
      <color indexed="8"/>
      <name val="Calibri"/>
      <family val="2"/>
      <scheme val="minor"/>
    </font>
    <font>
      <sz val="14"/>
      <color indexed="8"/>
      <name val="Arial Narrow"/>
      <family val="2"/>
    </font>
    <font>
      <sz val="14"/>
      <name val="Arial Narrow"/>
      <family val="2"/>
    </font>
    <font>
      <sz val="11"/>
      <name val="Arial Narrow"/>
      <family val="2"/>
    </font>
    <font>
      <sz val="10"/>
      <name val="Arial Narrow"/>
      <family val="2"/>
    </font>
    <font>
      <sz val="12"/>
      <name val="Arial Narrow"/>
      <family val="2"/>
    </font>
    <font>
      <sz val="11"/>
      <color indexed="8"/>
      <name val="Arial"/>
      <family val="2"/>
    </font>
    <font>
      <sz val="11"/>
      <color indexed="8"/>
      <name val="Arial Narrow"/>
      <family val="2"/>
    </font>
    <font>
      <sz val="10"/>
      <color indexed="8"/>
      <name val="Arial Narrow"/>
      <family val="2"/>
    </font>
    <font>
      <sz val="12"/>
      <color indexed="8"/>
      <name val="Arial Narrow"/>
      <family val="2"/>
    </font>
    <font>
      <sz val="9"/>
      <color indexed="8"/>
      <name val="Arial Narrow"/>
      <family val="2"/>
    </font>
    <font>
      <sz val="12"/>
      <color indexed="8"/>
      <name val="Arial"/>
      <family val="2"/>
    </font>
    <font>
      <b/>
      <sz val="11"/>
      <color indexed="8"/>
      <name val="Arial Narrow"/>
      <family val="2"/>
    </font>
    <font>
      <i/>
      <sz val="11"/>
      <color indexed="8"/>
      <name val="Arial Narrow"/>
      <family val="2"/>
    </font>
    <font>
      <b/>
      <sz val="14"/>
      <color indexed="8"/>
      <name val="Arial"/>
      <family val="2"/>
    </font>
    <font>
      <strike/>
      <sz val="14"/>
      <name val="Arial Narrow"/>
      <family val="2"/>
    </font>
    <font>
      <b/>
      <sz val="14"/>
      <name val="Arial Narrow"/>
      <family val="2"/>
    </font>
    <font>
      <sz val="8"/>
      <name val="Calibri"/>
      <family val="2"/>
    </font>
    <font>
      <i/>
      <sz val="11"/>
      <name val="Arial Narrow"/>
      <family val="2"/>
    </font>
    <font>
      <b/>
      <sz val="14"/>
      <color indexed="8"/>
      <name val="Arial Narrow"/>
      <family val="2"/>
    </font>
    <font>
      <sz val="12"/>
      <name val="Arial"/>
      <family val="2"/>
    </font>
    <font>
      <sz val="12"/>
      <color indexed="8"/>
      <name val="Calibri"/>
      <family val="2"/>
      <scheme val="minor"/>
    </font>
    <font>
      <b/>
      <sz val="11"/>
      <color indexed="8"/>
      <name val="Calibri"/>
      <family val="2"/>
      <scheme val="minor"/>
    </font>
    <font>
      <sz val="11"/>
      <color rgb="FFFF0000"/>
      <name val="Arial Narrow"/>
      <family val="2"/>
    </font>
    <font>
      <sz val="11"/>
      <color rgb="FF00B050"/>
      <name val="Arial Narrow"/>
      <family val="2"/>
    </font>
    <font>
      <sz val="11"/>
      <color rgb="FF0070C0"/>
      <name val="Arial Narrow"/>
      <family val="2"/>
    </font>
    <font>
      <sz val="14"/>
      <color rgb="FF000000"/>
      <name val="Arial Narrow"/>
      <family val="2"/>
    </font>
    <font>
      <b/>
      <sz val="14"/>
      <name val="Arial"/>
      <family val="2"/>
    </font>
    <font>
      <sz val="14"/>
      <name val="Arial"/>
      <family val="2"/>
    </font>
    <font>
      <sz val="14"/>
      <color rgb="FF0070C0"/>
      <name val="Arial"/>
      <family val="2"/>
    </font>
    <font>
      <sz val="14"/>
      <color indexed="8"/>
      <name val="Arial"/>
      <family val="2"/>
    </font>
    <font>
      <sz val="14"/>
      <color rgb="FF000000"/>
      <name val="Arial"/>
      <family val="2"/>
    </font>
    <font>
      <b/>
      <i/>
      <sz val="14"/>
      <color indexed="8"/>
      <name val="Arial"/>
      <family val="2"/>
    </font>
    <font>
      <b/>
      <i/>
      <sz val="14"/>
      <name val="Arial"/>
      <family val="2"/>
    </font>
    <font>
      <b/>
      <sz val="16"/>
      <color indexed="9"/>
      <name val="Arial"/>
      <family val="2"/>
    </font>
    <font>
      <b/>
      <sz val="16"/>
      <color indexed="8"/>
      <name val="Arial"/>
      <family val="2"/>
    </font>
    <font>
      <b/>
      <sz val="14"/>
      <color rgb="FF000000"/>
      <name val="Arial"/>
      <family val="2"/>
    </font>
    <font>
      <b/>
      <sz val="15"/>
      <name val="Arial"/>
      <family val="2"/>
    </font>
    <font>
      <sz val="12"/>
      <color theme="0"/>
      <name val="Arial"/>
      <family val="2"/>
    </font>
    <font>
      <sz val="9"/>
      <color theme="0"/>
      <name val="Arial Narrow"/>
      <family val="2"/>
    </font>
    <font>
      <sz val="14"/>
      <color rgb="FFFF0000"/>
      <name val="Arial"/>
      <family val="2"/>
    </font>
    <font>
      <b/>
      <sz val="14"/>
      <color rgb="FFFF0000"/>
      <name val="Arial"/>
      <family val="2"/>
    </font>
    <font>
      <strike/>
      <sz val="14"/>
      <color rgb="FFFF0000"/>
      <name val="Arial"/>
      <family val="2"/>
    </font>
    <font>
      <sz val="14"/>
      <color rgb="FF000000"/>
      <name val="Arial"/>
    </font>
    <font>
      <b/>
      <sz val="14"/>
      <color theme="1"/>
      <name val="Arial"/>
      <family val="2"/>
    </font>
    <font>
      <sz val="14"/>
      <color theme="1"/>
      <name val="Arial"/>
      <family val="2"/>
    </font>
    <font>
      <b/>
      <sz val="16"/>
      <color indexed="8"/>
      <name val="Arial"/>
    </font>
    <font>
      <b/>
      <sz val="16"/>
      <color theme="1"/>
      <name val="Arial"/>
    </font>
    <font>
      <b/>
      <sz val="14"/>
      <color indexed="8"/>
      <name val="Arial"/>
    </font>
    <font>
      <sz val="11"/>
      <color indexed="8"/>
      <name val="Arial"/>
    </font>
    <font>
      <b/>
      <sz val="14"/>
      <color rgb="FF000000"/>
      <name val="Arial"/>
    </font>
    <font>
      <sz val="14"/>
      <name val="Arial"/>
    </font>
    <font>
      <b/>
      <sz val="14"/>
      <name val="Arial"/>
    </font>
  </fonts>
  <fills count="14">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theme="0" tint="-4.9958800012207406E-2"/>
        <bgColor indexed="64"/>
      </patternFill>
    </fill>
    <fill>
      <patternFill patternType="solid">
        <fgColor theme="0" tint="-0.14996795556505021"/>
        <bgColor indexed="64"/>
      </patternFill>
    </fill>
    <fill>
      <patternFill patternType="solid">
        <fgColor theme="8" tint="0.59996337778862885"/>
        <bgColor indexed="64"/>
      </patternFill>
    </fill>
    <fill>
      <patternFill patternType="solid">
        <fgColor theme="0" tint="-0.24994659260841701"/>
        <bgColor indexed="64"/>
      </patternFill>
    </fill>
    <fill>
      <patternFill patternType="solid">
        <fgColor rgb="FFF1F1F1"/>
        <bgColor indexed="64"/>
      </patternFill>
    </fill>
    <fill>
      <patternFill patternType="solid">
        <fgColor theme="1"/>
        <bgColor indexed="64"/>
      </patternFill>
    </fill>
    <fill>
      <patternFill patternType="solid">
        <fgColor theme="0" tint="-4.9989318521683403E-2"/>
        <bgColor indexed="64"/>
      </patternFill>
    </fill>
    <fill>
      <patternFill patternType="solid">
        <fgColor theme="7" tint="0.79995117038483843"/>
        <bgColor indexed="64"/>
      </patternFill>
    </fill>
    <fill>
      <patternFill patternType="solid">
        <fgColor theme="5"/>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diagonal/>
    </border>
  </borders>
  <cellStyleXfs count="6">
    <xf numFmtId="0" fontId="0" fillId="0" borderId="0"/>
    <xf numFmtId="0" fontId="21" fillId="0" borderId="0"/>
    <xf numFmtId="0" fontId="6" fillId="0" borderId="0"/>
    <xf numFmtId="0" fontId="6" fillId="0" borderId="0"/>
    <xf numFmtId="0" fontId="21" fillId="0" borderId="0"/>
    <xf numFmtId="0" fontId="37" fillId="0" borderId="0" applyNumberFormat="0" applyFill="0" applyBorder="0" applyAlignment="0" applyProtection="0"/>
  </cellStyleXfs>
  <cellXfs count="122">
    <xf numFmtId="0" fontId="0" fillId="0" borderId="0" xfId="0"/>
    <xf numFmtId="0" fontId="7" fillId="2" borderId="0" xfId="3" applyFont="1" applyFill="1" applyAlignment="1">
      <alignment horizontal="left" vertical="center"/>
    </xf>
    <xf numFmtId="0" fontId="7" fillId="0" borderId="0" xfId="3" applyFont="1" applyAlignment="1">
      <alignment horizontal="left" vertical="center"/>
    </xf>
    <xf numFmtId="0" fontId="7" fillId="0" borderId="0" xfId="3" applyFont="1"/>
    <xf numFmtId="0" fontId="9" fillId="0" borderId="0" xfId="1" applyFont="1"/>
    <xf numFmtId="0" fontId="10" fillId="0" borderId="0" xfId="3" applyFont="1"/>
    <xf numFmtId="0" fontId="7" fillId="0" borderId="0" xfId="3" applyFont="1" applyAlignment="1">
      <alignment horizontal="center"/>
    </xf>
    <xf numFmtId="0" fontId="7" fillId="0" borderId="0" xfId="3" applyFont="1" applyAlignment="1">
      <alignment vertical="center"/>
    </xf>
    <xf numFmtId="165" fontId="7" fillId="0" borderId="0" xfId="3" applyNumberFormat="1" applyFont="1"/>
    <xf numFmtId="0" fontId="3" fillId="0" borderId="0" xfId="3" applyFont="1"/>
    <xf numFmtId="0" fontId="9" fillId="0" borderId="0" xfId="3" applyFont="1"/>
    <xf numFmtId="165" fontId="7" fillId="0" borderId="0" xfId="3" applyNumberFormat="1" applyFont="1" applyAlignment="1">
      <alignment horizontal="center"/>
    </xf>
    <xf numFmtId="0" fontId="12" fillId="0" borderId="0" xfId="3" applyFont="1" applyAlignment="1">
      <alignment horizontal="center" vertical="center"/>
    </xf>
    <xf numFmtId="0" fontId="13" fillId="0" borderId="0" xfId="3" applyFont="1"/>
    <xf numFmtId="0" fontId="13" fillId="2" borderId="0" xfId="3" applyFont="1" applyFill="1"/>
    <xf numFmtId="0" fontId="7" fillId="0" borderId="0" xfId="3" applyFont="1" applyAlignment="1">
      <alignment wrapText="1"/>
    </xf>
    <xf numFmtId="0" fontId="7" fillId="0" borderId="0" xfId="3" applyFont="1" applyAlignment="1">
      <alignment horizontal="right"/>
    </xf>
    <xf numFmtId="165" fontId="7" fillId="0" borderId="0" xfId="3" applyNumberFormat="1" applyFont="1" applyAlignment="1">
      <alignment horizontal="right"/>
    </xf>
    <xf numFmtId="0" fontId="8" fillId="0" borderId="0" xfId="3" applyFont="1"/>
    <xf numFmtId="0" fontId="22" fillId="6" borderId="0" xfId="0" applyFont="1" applyFill="1"/>
    <xf numFmtId="0" fontId="0" fillId="0" borderId="0" xfId="0" applyAlignment="1">
      <alignment vertical="center"/>
    </xf>
    <xf numFmtId="0" fontId="2" fillId="4" borderId="1" xfId="3" applyFont="1" applyFill="1" applyBorder="1" applyAlignment="1">
      <alignment horizontal="left" vertical="center" wrapText="1"/>
    </xf>
    <xf numFmtId="0" fontId="4" fillId="0" borderId="0" xfId="3" applyFont="1" applyAlignment="1">
      <alignment horizontal="center" vertical="center"/>
    </xf>
    <xf numFmtId="0" fontId="2" fillId="0" borderId="0" xfId="3" applyFont="1" applyAlignment="1">
      <alignment horizontal="left" vertical="center"/>
    </xf>
    <xf numFmtId="0" fontId="3" fillId="0" borderId="0" xfId="3" applyFont="1" applyAlignment="1">
      <alignment horizontal="left" vertical="center"/>
    </xf>
    <xf numFmtId="0" fontId="3" fillId="2" borderId="0" xfId="3" applyFont="1" applyFill="1" applyAlignment="1">
      <alignment horizontal="left" vertical="center"/>
    </xf>
    <xf numFmtId="0" fontId="23" fillId="0" borderId="0" xfId="3" applyFont="1" applyAlignment="1">
      <alignment vertical="center"/>
    </xf>
    <xf numFmtId="0" fontId="24" fillId="0" borderId="0" xfId="3" applyFont="1" applyAlignment="1">
      <alignment vertical="center"/>
    </xf>
    <xf numFmtId="0" fontId="25" fillId="0" borderId="0" xfId="3" applyFont="1" applyAlignment="1">
      <alignment vertical="center"/>
    </xf>
    <xf numFmtId="0" fontId="26" fillId="8" borderId="1" xfId="0" applyFont="1" applyFill="1" applyBorder="1" applyAlignment="1">
      <alignment vertical="center" wrapText="1"/>
    </xf>
    <xf numFmtId="0" fontId="1" fillId="0" borderId="0" xfId="3" applyFont="1" applyAlignment="1">
      <alignment vertical="center"/>
    </xf>
    <xf numFmtId="0" fontId="2" fillId="4" borderId="1" xfId="3" applyFont="1" applyFill="1" applyBorder="1" applyAlignment="1">
      <alignment horizontal="center" vertical="center" wrapText="1"/>
    </xf>
    <xf numFmtId="0" fontId="26" fillId="8" borderId="1" xfId="0" applyFont="1" applyFill="1" applyBorder="1" applyAlignment="1">
      <alignment horizontal="center" vertical="center" wrapText="1"/>
    </xf>
    <xf numFmtId="0" fontId="7" fillId="0" borderId="0" xfId="3" applyFont="1" applyAlignment="1">
      <alignment horizontal="center" vertical="center"/>
    </xf>
    <xf numFmtId="0" fontId="6" fillId="0" borderId="0" xfId="3" applyAlignment="1">
      <alignment wrapText="1"/>
    </xf>
    <xf numFmtId="0" fontId="9" fillId="0" borderId="0" xfId="1" applyFont="1" applyAlignment="1">
      <alignment horizontal="left" vertical="center"/>
    </xf>
    <xf numFmtId="0" fontId="5" fillId="0" borderId="0" xfId="3" applyFont="1"/>
    <xf numFmtId="0" fontId="18" fillId="0" borderId="0" xfId="3" applyFont="1"/>
    <xf numFmtId="0" fontId="1" fillId="4" borderId="1" xfId="3" applyFont="1" applyFill="1" applyBorder="1" applyAlignment="1">
      <alignment vertical="center"/>
    </xf>
    <xf numFmtId="0" fontId="2" fillId="9" borderId="2" xfId="3" applyFont="1" applyFill="1" applyBorder="1" applyAlignment="1">
      <alignment horizontal="center" vertical="center" wrapText="1"/>
    </xf>
    <xf numFmtId="0" fontId="2" fillId="9" borderId="3" xfId="3" applyFont="1" applyFill="1" applyBorder="1" applyAlignment="1">
      <alignment horizontal="left" vertical="center" wrapText="1"/>
    </xf>
    <xf numFmtId="0" fontId="2" fillId="9" borderId="1" xfId="3" applyFont="1" applyFill="1" applyBorder="1" applyAlignment="1">
      <alignment horizontal="center" vertical="center" wrapText="1"/>
    </xf>
    <xf numFmtId="0" fontId="2" fillId="9" borderId="1" xfId="3" applyFont="1" applyFill="1" applyBorder="1" applyAlignment="1">
      <alignment horizontal="left" vertical="center" wrapText="1"/>
    </xf>
    <xf numFmtId="0" fontId="2" fillId="9" borderId="3" xfId="3" applyFont="1" applyFill="1" applyBorder="1" applyAlignment="1">
      <alignment horizontal="center" vertical="center" wrapText="1"/>
    </xf>
    <xf numFmtId="166" fontId="11" fillId="0" borderId="0" xfId="0" applyNumberFormat="1" applyFont="1" applyAlignment="1">
      <alignment horizontal="left" vertical="center"/>
    </xf>
    <xf numFmtId="166" fontId="20" fillId="0" borderId="0" xfId="0" applyNumberFormat="1" applyFont="1" applyAlignment="1">
      <alignment horizontal="left" vertical="center"/>
    </xf>
    <xf numFmtId="0" fontId="27" fillId="7" borderId="1" xfId="3" applyFont="1" applyFill="1" applyBorder="1" applyAlignment="1">
      <alignment horizontal="center" vertical="center" wrapText="1"/>
    </xf>
    <xf numFmtId="0" fontId="28" fillId="5" borderId="1" xfId="3" applyFont="1" applyFill="1" applyBorder="1" applyAlignment="1">
      <alignment horizontal="center" vertical="center" wrapText="1"/>
    </xf>
    <xf numFmtId="0" fontId="28" fillId="5" borderId="1" xfId="3" applyFont="1" applyFill="1" applyBorder="1" applyAlignment="1">
      <alignment horizontal="left" vertical="center" wrapText="1"/>
    </xf>
    <xf numFmtId="0" fontId="29" fillId="5" borderId="1" xfId="3" applyFont="1" applyFill="1" applyBorder="1" applyAlignment="1">
      <alignment horizontal="center" vertical="center" wrapText="1"/>
    </xf>
    <xf numFmtId="0" fontId="30" fillId="5" borderId="1" xfId="3" applyFont="1" applyFill="1" applyBorder="1" applyAlignment="1">
      <alignment horizontal="left" vertical="center" wrapText="1"/>
    </xf>
    <xf numFmtId="0" fontId="30" fillId="5" borderId="1" xfId="3" applyFont="1" applyFill="1" applyBorder="1" applyAlignment="1">
      <alignment horizontal="center" vertical="center" wrapText="1"/>
    </xf>
    <xf numFmtId="0" fontId="29" fillId="5" borderId="1" xfId="3" applyFont="1" applyFill="1" applyBorder="1" applyAlignment="1">
      <alignment horizontal="left" vertical="center" wrapText="1"/>
    </xf>
    <xf numFmtId="0" fontId="27" fillId="12" borderId="1" xfId="3" applyFont="1" applyFill="1" applyBorder="1" applyAlignment="1">
      <alignment horizontal="center" vertical="center" wrapText="1"/>
    </xf>
    <xf numFmtId="0" fontId="28" fillId="4" borderId="1" xfId="3" applyFont="1" applyFill="1" applyBorder="1" applyAlignment="1">
      <alignment horizontal="center" vertical="center" wrapText="1"/>
    </xf>
    <xf numFmtId="0" fontId="28" fillId="4" borderId="1" xfId="3" applyFont="1" applyFill="1" applyBorder="1" applyAlignment="1">
      <alignment horizontal="left" vertical="center" wrapText="1"/>
    </xf>
    <xf numFmtId="0" fontId="30" fillId="10" borderId="1" xfId="0" applyFont="1" applyFill="1" applyBorder="1" applyAlignment="1">
      <alignment vertical="center" wrapText="1"/>
    </xf>
    <xf numFmtId="0" fontId="30" fillId="8" borderId="1" xfId="0" applyFont="1" applyFill="1" applyBorder="1" applyAlignment="1">
      <alignment vertical="center" wrapText="1"/>
    </xf>
    <xf numFmtId="0" fontId="31" fillId="8" borderId="1" xfId="0" applyFont="1" applyFill="1" applyBorder="1" applyAlignment="1">
      <alignment vertical="center" wrapText="1"/>
    </xf>
    <xf numFmtId="0" fontId="31" fillId="8" borderId="1" xfId="0" applyFont="1" applyFill="1" applyBorder="1" applyAlignment="1">
      <alignment horizontal="center" vertical="center" wrapText="1"/>
    </xf>
    <xf numFmtId="0" fontId="28" fillId="0" borderId="0" xfId="3" applyFont="1" applyAlignment="1">
      <alignment wrapText="1"/>
    </xf>
    <xf numFmtId="0" fontId="28" fillId="0" borderId="0" xfId="3" applyFont="1" applyAlignment="1">
      <alignment horizontal="left" wrapText="1"/>
    </xf>
    <xf numFmtId="0" fontId="28" fillId="0" borderId="0" xfId="1" applyFont="1" applyAlignment="1">
      <alignment horizontal="left" vertical="center" wrapText="1"/>
    </xf>
    <xf numFmtId="0" fontId="28" fillId="0" borderId="0" xfId="1" applyFont="1" applyAlignment="1">
      <alignment wrapText="1"/>
    </xf>
    <xf numFmtId="0" fontId="30" fillId="0" borderId="0" xfId="3" applyFont="1" applyAlignment="1">
      <alignment wrapText="1"/>
    </xf>
    <xf numFmtId="0" fontId="30" fillId="0" borderId="0" xfId="3" applyFont="1" applyAlignment="1">
      <alignment horizontal="left" wrapText="1"/>
    </xf>
    <xf numFmtId="0" fontId="30" fillId="0" borderId="0" xfId="3" applyFont="1" applyAlignment="1">
      <alignment horizontal="left" vertical="center" wrapText="1"/>
    </xf>
    <xf numFmtId="0" fontId="30" fillId="0" borderId="0" xfId="3" applyFont="1" applyAlignment="1">
      <alignment horizontal="center" wrapText="1"/>
    </xf>
    <xf numFmtId="0" fontId="30" fillId="0" borderId="0" xfId="1" applyFont="1" applyAlignment="1">
      <alignment wrapText="1"/>
    </xf>
    <xf numFmtId="0" fontId="30" fillId="5" borderId="1" xfId="3" applyFont="1" applyFill="1" applyBorder="1" applyAlignment="1">
      <alignment vertical="top" wrapText="1"/>
    </xf>
    <xf numFmtId="0" fontId="30" fillId="5" borderId="1" xfId="1" applyFont="1" applyFill="1" applyBorder="1" applyAlignment="1">
      <alignment vertical="top" wrapText="1"/>
    </xf>
    <xf numFmtId="0" fontId="27" fillId="5" borderId="1" xfId="1" applyFont="1" applyFill="1" applyBorder="1" applyAlignment="1">
      <alignment horizontal="center" vertical="center" wrapText="1"/>
    </xf>
    <xf numFmtId="0" fontId="30" fillId="5" borderId="1" xfId="3" applyFont="1" applyFill="1" applyBorder="1" applyAlignment="1">
      <alignment horizontal="center" wrapText="1"/>
    </xf>
    <xf numFmtId="0" fontId="30" fillId="5" borderId="1" xfId="1" applyFont="1" applyFill="1" applyBorder="1" applyAlignment="1">
      <alignment wrapText="1"/>
    </xf>
    <xf numFmtId="0" fontId="30" fillId="5" borderId="1" xfId="3" applyFont="1" applyFill="1" applyBorder="1" applyAlignment="1">
      <alignment wrapText="1"/>
    </xf>
    <xf numFmtId="0" fontId="14" fillId="0" borderId="0" xfId="3" applyFont="1" applyAlignment="1">
      <alignment horizontal="center" vertical="center" wrapText="1"/>
    </xf>
    <xf numFmtId="0" fontId="27" fillId="12" borderId="1" xfId="3" applyFont="1" applyFill="1" applyBorder="1" applyAlignment="1">
      <alignment vertical="center" wrapText="1"/>
    </xf>
    <xf numFmtId="0" fontId="32" fillId="0" borderId="0" xfId="3" applyFont="1" applyAlignment="1">
      <alignment horizontal="right" vertical="center" wrapText="1"/>
    </xf>
    <xf numFmtId="0" fontId="32" fillId="2" borderId="0" xfId="3" applyFont="1" applyFill="1" applyAlignment="1">
      <alignment horizontal="right" vertical="center" wrapText="1"/>
    </xf>
    <xf numFmtId="0" fontId="33" fillId="0" borderId="0" xfId="3" applyFont="1" applyAlignment="1">
      <alignment horizontal="right" vertical="center" wrapText="1"/>
    </xf>
    <xf numFmtId="0" fontId="28" fillId="0" borderId="0" xfId="3" applyFont="1" applyAlignment="1">
      <alignment horizontal="left" vertical="center" wrapText="1"/>
    </xf>
    <xf numFmtId="164" fontId="28" fillId="0" borderId="0" xfId="3" applyNumberFormat="1" applyFont="1" applyAlignment="1">
      <alignment wrapText="1"/>
    </xf>
    <xf numFmtId="0" fontId="34" fillId="3" borderId="1" xfId="3" applyFont="1" applyFill="1" applyBorder="1" applyAlignment="1">
      <alignment horizontal="left" wrapText="1"/>
    </xf>
    <xf numFmtId="0" fontId="34" fillId="3" borderId="1" xfId="3" applyFont="1" applyFill="1" applyBorder="1" applyAlignment="1">
      <alignment horizontal="right" wrapText="1"/>
    </xf>
    <xf numFmtId="0" fontId="34" fillId="3" borderId="1" xfId="3" applyFont="1" applyFill="1" applyBorder="1" applyAlignment="1">
      <alignment horizontal="left" vertical="center" wrapText="1"/>
    </xf>
    <xf numFmtId="164" fontId="34" fillId="3" borderId="1" xfId="3" applyNumberFormat="1" applyFont="1" applyFill="1" applyBorder="1" applyAlignment="1">
      <alignment horizontal="center" wrapText="1"/>
    </xf>
    <xf numFmtId="0" fontId="30" fillId="10" borderId="1" xfId="3" applyFont="1" applyFill="1" applyBorder="1" applyAlignment="1">
      <alignment vertical="center" wrapText="1"/>
    </xf>
    <xf numFmtId="0" fontId="30" fillId="10" borderId="1" xfId="3" applyFont="1" applyFill="1" applyBorder="1" applyAlignment="1">
      <alignment horizontal="left" vertical="center" wrapText="1"/>
    </xf>
    <xf numFmtId="164" fontId="30" fillId="10" borderId="1" xfId="3" applyNumberFormat="1" applyFont="1" applyFill="1" applyBorder="1" applyAlignment="1">
      <alignment horizontal="right" vertical="center" wrapText="1"/>
    </xf>
    <xf numFmtId="164" fontId="30" fillId="10" borderId="1" xfId="3" applyNumberFormat="1" applyFont="1" applyFill="1" applyBorder="1" applyAlignment="1">
      <alignment vertical="center" wrapText="1"/>
    </xf>
    <xf numFmtId="164" fontId="14" fillId="10" borderId="1" xfId="3" applyNumberFormat="1" applyFont="1" applyFill="1" applyBorder="1" applyAlignment="1">
      <alignment horizontal="center" vertical="center" wrapText="1"/>
    </xf>
    <xf numFmtId="0" fontId="28" fillId="10" borderId="1" xfId="3" applyFont="1" applyFill="1" applyBorder="1" applyAlignment="1">
      <alignment vertical="center" wrapText="1"/>
    </xf>
    <xf numFmtId="0" fontId="28" fillId="10" borderId="1" xfId="3" applyFont="1" applyFill="1" applyBorder="1" applyAlignment="1">
      <alignment horizontal="left" vertical="center" wrapText="1"/>
    </xf>
    <xf numFmtId="164" fontId="28" fillId="10" borderId="1" xfId="3" applyNumberFormat="1" applyFont="1" applyFill="1" applyBorder="1" applyAlignment="1">
      <alignment horizontal="right" vertical="center" wrapText="1"/>
    </xf>
    <xf numFmtId="164" fontId="27" fillId="10" borderId="1" xfId="3" applyNumberFormat="1" applyFont="1" applyFill="1" applyBorder="1" applyAlignment="1">
      <alignment horizontal="center" vertical="center" wrapText="1"/>
    </xf>
    <xf numFmtId="6" fontId="30" fillId="10" borderId="1" xfId="3" applyNumberFormat="1" applyFont="1" applyFill="1" applyBorder="1" applyAlignment="1">
      <alignment vertical="center" wrapText="1"/>
    </xf>
    <xf numFmtId="164" fontId="27" fillId="10" borderId="1" xfId="3" applyNumberFormat="1" applyFont="1" applyFill="1" applyBorder="1" applyAlignment="1">
      <alignment horizontal="right" vertical="center" wrapText="1"/>
    </xf>
    <xf numFmtId="0" fontId="37" fillId="12" borderId="1" xfId="5" applyFill="1" applyBorder="1" applyAlignment="1">
      <alignment horizontal="center" vertical="center" wrapText="1"/>
    </xf>
    <xf numFmtId="166" fontId="38" fillId="0" borderId="0" xfId="0" applyNumberFormat="1" applyFont="1" applyAlignment="1">
      <alignment horizontal="center" vertical="center"/>
    </xf>
    <xf numFmtId="0" fontId="39" fillId="0" borderId="0" xfId="3" applyFont="1"/>
    <xf numFmtId="164" fontId="7" fillId="0" borderId="0" xfId="3" applyNumberFormat="1" applyFont="1" applyAlignment="1">
      <alignment horizontal="center"/>
    </xf>
    <xf numFmtId="0" fontId="1" fillId="0" borderId="0" xfId="3" applyFont="1" applyAlignment="1">
      <alignment horizontal="left" vertical="center"/>
    </xf>
    <xf numFmtId="0" fontId="1" fillId="4" borderId="1" xfId="3" applyFont="1" applyFill="1" applyBorder="1" applyAlignment="1">
      <alignment horizontal="center" vertical="center"/>
    </xf>
    <xf numFmtId="0" fontId="42" fillId="4" borderId="1" xfId="3" applyFont="1" applyFill="1" applyBorder="1" applyAlignment="1">
      <alignment horizontal="left" vertical="center" wrapText="1"/>
    </xf>
    <xf numFmtId="0" fontId="43" fillId="0" borderId="0" xfId="3" applyFont="1"/>
    <xf numFmtId="0" fontId="45" fillId="10" borderId="1" xfId="3" applyFont="1" applyFill="1" applyBorder="1" applyAlignment="1">
      <alignment horizontal="left" vertical="center" wrapText="1"/>
    </xf>
    <xf numFmtId="0" fontId="45" fillId="10" borderId="1" xfId="3" applyFont="1" applyFill="1" applyBorder="1" applyAlignment="1">
      <alignment vertical="center" wrapText="1"/>
    </xf>
    <xf numFmtId="164" fontId="45" fillId="10" borderId="1" xfId="3" applyNumberFormat="1" applyFont="1" applyFill="1" applyBorder="1" applyAlignment="1">
      <alignment horizontal="right" vertical="center" wrapText="1"/>
    </xf>
    <xf numFmtId="0" fontId="44" fillId="7" borderId="1" xfId="3" applyFont="1" applyFill="1" applyBorder="1" applyAlignment="1">
      <alignment horizontal="center" vertical="center" wrapText="1"/>
    </xf>
    <xf numFmtId="164" fontId="35" fillId="0" borderId="1" xfId="3" applyNumberFormat="1" applyFont="1" applyBorder="1" applyAlignment="1">
      <alignment horizontal="center" vertical="center" wrapText="1"/>
    </xf>
    <xf numFmtId="0" fontId="28" fillId="11" borderId="0" xfId="1" applyFont="1" applyFill="1" applyAlignment="1">
      <alignment horizontal="center" vertical="top" wrapText="1"/>
    </xf>
    <xf numFmtId="0" fontId="46" fillId="0" borderId="0" xfId="3" applyFont="1" applyAlignment="1">
      <alignment horizontal="left" vertical="center"/>
    </xf>
    <xf numFmtId="0" fontId="47" fillId="0" borderId="0" xfId="0" applyFont="1"/>
    <xf numFmtId="0" fontId="48" fillId="0" borderId="0" xfId="0" applyFont="1"/>
    <xf numFmtId="0" fontId="49" fillId="0" borderId="0" xfId="0" applyFont="1"/>
    <xf numFmtId="0" fontId="49" fillId="13" borderId="0" xfId="0" applyFont="1" applyFill="1"/>
    <xf numFmtId="0" fontId="50" fillId="0" borderId="0" xfId="0" applyFont="1"/>
    <xf numFmtId="0" fontId="43" fillId="5" borderId="1" xfId="3" applyFont="1" applyFill="1" applyBorder="1" applyAlignment="1">
      <alignment horizontal="left" vertical="center" wrapText="1"/>
    </xf>
    <xf numFmtId="0" fontId="51" fillId="4" borderId="1" xfId="3" applyFont="1" applyFill="1" applyBorder="1" applyAlignment="1">
      <alignment horizontal="center" vertical="center" wrapText="1"/>
    </xf>
    <xf numFmtId="0" fontId="51" fillId="4" borderId="1" xfId="3" applyFont="1" applyFill="1" applyBorder="1" applyAlignment="1">
      <alignment horizontal="left" vertical="center" wrapText="1"/>
    </xf>
    <xf numFmtId="0" fontId="46" fillId="0" borderId="0" xfId="3" applyFont="1"/>
    <xf numFmtId="0" fontId="48" fillId="0" borderId="0" xfId="3" applyFont="1"/>
  </cellXfs>
  <cellStyles count="6">
    <cellStyle name="Heading 1" xfId="5" builtinId="16" customBuiltin="1"/>
    <cellStyle name="Normal" xfId="0" builtinId="0"/>
    <cellStyle name="Normal 2" xfId="1" xr:uid="{00000000-0005-0000-0000-000001000000}"/>
    <cellStyle name="Normal 2 2" xfId="2" xr:uid="{00000000-0005-0000-0000-000002000000}"/>
    <cellStyle name="Normal 2 3" xfId="3" xr:uid="{00000000-0005-0000-0000-000003000000}"/>
    <cellStyle name="Normal 2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5" tint="-0.24994659260841701"/>
  </sheetPr>
  <dimension ref="B2:D23"/>
  <sheetViews>
    <sheetView zoomScale="90" zoomScaleNormal="90" workbookViewId="0">
      <selection activeCell="D26" sqref="D26"/>
    </sheetView>
  </sheetViews>
  <sheetFormatPr defaultRowHeight="14.45"/>
  <cols>
    <col min="2" max="2" width="16.7109375" customWidth="1"/>
    <col min="3" max="3" width="54" bestFit="1" customWidth="1"/>
    <col min="4" max="4" width="15.7109375" bestFit="1" customWidth="1"/>
  </cols>
  <sheetData>
    <row r="2" spans="2:4">
      <c r="B2" s="19" t="s">
        <v>0</v>
      </c>
    </row>
    <row r="3" spans="2:4">
      <c r="B3" t="s">
        <v>1</v>
      </c>
    </row>
    <row r="4" spans="2:4">
      <c r="B4" t="s">
        <v>2</v>
      </c>
    </row>
    <row r="5" spans="2:4">
      <c r="B5" t="s">
        <v>3</v>
      </c>
    </row>
    <row r="6" spans="2:4">
      <c r="B6" t="s">
        <v>4</v>
      </c>
    </row>
    <row r="9" spans="2:4">
      <c r="C9" s="19" t="s">
        <v>5</v>
      </c>
      <c r="D9" s="19" t="s">
        <v>0</v>
      </c>
    </row>
    <row r="10" spans="2:4">
      <c r="C10" t="s">
        <v>6</v>
      </c>
      <c r="D10" t="s">
        <v>1</v>
      </c>
    </row>
    <row r="11" spans="2:4">
      <c r="C11" t="s">
        <v>2</v>
      </c>
      <c r="D11" t="s">
        <v>2</v>
      </c>
    </row>
    <row r="12" spans="2:4">
      <c r="C12" t="s">
        <v>7</v>
      </c>
      <c r="D12" s="20" t="s">
        <v>3</v>
      </c>
    </row>
    <row r="13" spans="2:4">
      <c r="C13" t="s">
        <v>8</v>
      </c>
      <c r="D13" s="20" t="s">
        <v>3</v>
      </c>
    </row>
    <row r="14" spans="2:4">
      <c r="C14" t="s">
        <v>9</v>
      </c>
      <c r="D14" t="s">
        <v>4</v>
      </c>
    </row>
    <row r="15" spans="2:4">
      <c r="C15" t="s">
        <v>10</v>
      </c>
      <c r="D15" t="s">
        <v>4</v>
      </c>
    </row>
    <row r="16" spans="2:4">
      <c r="C16" t="s">
        <v>11</v>
      </c>
      <c r="D16" t="s">
        <v>4</v>
      </c>
    </row>
    <row r="17" spans="3:4">
      <c r="C17" t="s">
        <v>12</v>
      </c>
      <c r="D17" t="s">
        <v>4</v>
      </c>
    </row>
    <row r="18" spans="3:4">
      <c r="C18" t="s">
        <v>13</v>
      </c>
      <c r="D18" t="s">
        <v>4</v>
      </c>
    </row>
    <row r="19" spans="3:4">
      <c r="C19" t="s">
        <v>14</v>
      </c>
      <c r="D19" t="s">
        <v>4</v>
      </c>
    </row>
    <row r="20" spans="3:4">
      <c r="C20" t="s">
        <v>15</v>
      </c>
      <c r="D20" t="s">
        <v>4</v>
      </c>
    </row>
    <row r="21" spans="3:4">
      <c r="C21" t="s">
        <v>16</v>
      </c>
      <c r="D21" t="s">
        <v>4</v>
      </c>
    </row>
    <row r="22" spans="3:4">
      <c r="C22" t="s">
        <v>17</v>
      </c>
      <c r="D22" t="s">
        <v>4</v>
      </c>
    </row>
    <row r="23" spans="3:4">
      <c r="C23" t="s">
        <v>18</v>
      </c>
      <c r="D23" t="s">
        <v>4</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3"/>
  <sheetViews>
    <sheetView tabSelected="1" workbookViewId="0">
      <selection activeCell="A22" sqref="A22"/>
    </sheetView>
  </sheetViews>
  <sheetFormatPr defaultRowHeight="14.45"/>
  <cols>
    <col min="1" max="1" width="186.140625" customWidth="1"/>
  </cols>
  <sheetData>
    <row r="1" spans="1:1" ht="33" customHeight="1">
      <c r="A1" s="112" t="s">
        <v>19</v>
      </c>
    </row>
    <row r="2" spans="1:1" ht="18">
      <c r="A2" s="113" t="s">
        <v>20</v>
      </c>
    </row>
    <row r="3" spans="1:1" ht="15">
      <c r="A3" s="114" t="s">
        <v>21</v>
      </c>
    </row>
    <row r="4" spans="1:1" ht="15">
      <c r="A4" s="114" t="s">
        <v>22</v>
      </c>
    </row>
    <row r="5" spans="1:1" ht="15">
      <c r="A5" s="114" t="s">
        <v>23</v>
      </c>
    </row>
    <row r="6" spans="1:1" ht="15">
      <c r="A6" s="114"/>
    </row>
    <row r="7" spans="1:1" ht="15">
      <c r="A7" s="114" t="s">
        <v>24</v>
      </c>
    </row>
    <row r="8" spans="1:1" ht="15">
      <c r="A8" s="114" t="s">
        <v>25</v>
      </c>
    </row>
    <row r="9" spans="1:1" ht="15">
      <c r="A9" s="114"/>
    </row>
    <row r="10" spans="1:1" ht="18">
      <c r="A10" s="116" t="s">
        <v>26</v>
      </c>
    </row>
    <row r="11" spans="1:1" ht="15">
      <c r="A11" s="115" t="s">
        <v>27</v>
      </c>
    </row>
    <row r="12" spans="1:1" ht="15">
      <c r="A12" s="115" t="s">
        <v>28</v>
      </c>
    </row>
    <row r="13" spans="1:1" ht="15">
      <c r="A13" s="115" t="s">
        <v>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5" tint="-0.24994659260841701"/>
    <pageSetUpPr fitToPage="1"/>
  </sheetPr>
  <dimension ref="A1:Q30"/>
  <sheetViews>
    <sheetView zoomScale="60" zoomScaleNormal="60" workbookViewId="0">
      <selection activeCell="A3" sqref="A3"/>
    </sheetView>
  </sheetViews>
  <sheetFormatPr defaultColWidth="9.5703125" defaultRowHeight="14.1"/>
  <cols>
    <col min="1" max="1" width="13.28515625" style="33" customWidth="1"/>
    <col min="2" max="2" width="41.140625" style="7" customWidth="1"/>
    <col min="3" max="3" width="69.140625" style="7" customWidth="1"/>
    <col min="4" max="5" width="22.5703125" style="7" customWidth="1"/>
    <col min="6" max="7" width="22.5703125" style="33" customWidth="1"/>
    <col min="8" max="8" width="38.7109375" style="7" customWidth="1"/>
    <col min="9" max="9" width="35.140625" style="7" customWidth="1"/>
    <col min="10" max="10" width="25.7109375" style="7" customWidth="1"/>
    <col min="11" max="11" width="43.28515625" style="7" customWidth="1"/>
    <col min="12" max="12" width="60.140625" style="7" customWidth="1"/>
    <col min="13" max="13" width="26.7109375" style="7" customWidth="1"/>
    <col min="14" max="14" width="36.7109375" style="7" customWidth="1"/>
    <col min="15" max="15" width="23.7109375" style="7" customWidth="1"/>
    <col min="16" max="17" width="33.28515625" style="7" customWidth="1"/>
    <col min="18" max="16384" width="9.5703125" style="7"/>
  </cols>
  <sheetData>
    <row r="1" spans="1:17" ht="15.6">
      <c r="A1" s="98" t="s">
        <v>30</v>
      </c>
    </row>
    <row r="2" spans="1:17" ht="27.75" customHeight="1">
      <c r="A2" s="111" t="s">
        <v>31</v>
      </c>
      <c r="B2" s="45"/>
      <c r="D2" s="26"/>
    </row>
    <row r="3" spans="1:17" ht="24" customHeight="1">
      <c r="A3" s="111" t="s">
        <v>32</v>
      </c>
      <c r="D3" s="27"/>
    </row>
    <row r="4" spans="1:17" ht="15.6">
      <c r="A4" s="44"/>
      <c r="D4" s="28"/>
    </row>
    <row r="5" spans="1:17" s="1" customFormat="1" ht="298.5" customHeight="1">
      <c r="A5" s="47" t="s">
        <v>33</v>
      </c>
      <c r="B5" s="48" t="s">
        <v>34</v>
      </c>
      <c r="C5" s="48"/>
      <c r="D5" s="48"/>
      <c r="E5" s="48"/>
      <c r="F5" s="47"/>
      <c r="G5" s="47"/>
      <c r="H5" s="117" t="s">
        <v>35</v>
      </c>
      <c r="I5" s="48"/>
      <c r="J5" s="23"/>
      <c r="K5" s="101"/>
      <c r="L5" s="101"/>
      <c r="M5" s="101"/>
      <c r="N5" s="101"/>
      <c r="O5" s="101"/>
      <c r="P5" s="101"/>
      <c r="Q5" s="101"/>
    </row>
    <row r="6" spans="1:17" s="1" customFormat="1" ht="107.25" customHeight="1">
      <c r="A6" s="49"/>
      <c r="B6" s="48" t="s">
        <v>36</v>
      </c>
      <c r="C6" s="50"/>
      <c r="D6" s="50"/>
      <c r="E6" s="50"/>
      <c r="F6" s="51"/>
      <c r="G6" s="51"/>
      <c r="H6" s="52"/>
      <c r="I6" s="50"/>
      <c r="J6" s="101"/>
      <c r="K6" s="101"/>
      <c r="L6" s="101"/>
      <c r="M6" s="101"/>
      <c r="N6" s="101"/>
      <c r="O6" s="101"/>
      <c r="P6" s="101"/>
      <c r="Q6" s="101"/>
    </row>
    <row r="7" spans="1:17" s="22" customFormat="1" ht="105.6" customHeight="1">
      <c r="A7" s="97" t="s">
        <v>37</v>
      </c>
      <c r="B7" s="53" t="s">
        <v>38</v>
      </c>
      <c r="C7" s="53" t="s">
        <v>39</v>
      </c>
      <c r="D7" s="53" t="s">
        <v>40</v>
      </c>
      <c r="E7" s="53" t="s">
        <v>41</v>
      </c>
      <c r="F7" s="53" t="s">
        <v>42</v>
      </c>
      <c r="G7" s="53" t="s">
        <v>43</v>
      </c>
      <c r="H7" s="53" t="s">
        <v>44</v>
      </c>
      <c r="I7" s="53" t="s">
        <v>45</v>
      </c>
      <c r="J7" s="23"/>
      <c r="K7" s="23"/>
      <c r="L7" s="23"/>
      <c r="M7" s="23"/>
      <c r="N7" s="23"/>
      <c r="O7" s="23"/>
      <c r="P7" s="23"/>
      <c r="Q7" s="23"/>
    </row>
    <row r="8" spans="1:17" s="24" customFormat="1" ht="183" customHeight="1">
      <c r="A8" s="46" t="s">
        <v>46</v>
      </c>
      <c r="B8" s="46" t="s">
        <v>47</v>
      </c>
      <c r="C8" s="46" t="s">
        <v>48</v>
      </c>
      <c r="D8" s="46" t="s">
        <v>49</v>
      </c>
      <c r="E8" s="46" t="s">
        <v>50</v>
      </c>
      <c r="F8" s="46" t="s">
        <v>51</v>
      </c>
      <c r="G8" s="46" t="s">
        <v>52</v>
      </c>
      <c r="H8" s="46" t="s">
        <v>53</v>
      </c>
      <c r="I8" s="108" t="s">
        <v>54</v>
      </c>
      <c r="J8" s="23"/>
      <c r="K8" s="23"/>
      <c r="L8" s="23"/>
      <c r="M8" s="23"/>
      <c r="N8" s="23"/>
      <c r="O8" s="23"/>
      <c r="P8" s="23"/>
      <c r="Q8" s="23"/>
    </row>
    <row r="9" spans="1:17" s="25" customFormat="1" ht="165" customHeight="1">
      <c r="A9" s="54">
        <v>1</v>
      </c>
      <c r="B9" s="55" t="s">
        <v>55</v>
      </c>
      <c r="C9" s="55" t="s">
        <v>56</v>
      </c>
      <c r="D9" s="55" t="s">
        <v>57</v>
      </c>
      <c r="E9" s="55" t="s">
        <v>58</v>
      </c>
      <c r="F9" s="54" t="s">
        <v>59</v>
      </c>
      <c r="G9" s="54">
        <v>10</v>
      </c>
      <c r="H9" s="55" t="s">
        <v>60</v>
      </c>
      <c r="I9" s="55" t="s">
        <v>61</v>
      </c>
      <c r="J9" s="101"/>
      <c r="K9" s="101"/>
      <c r="L9" s="101"/>
      <c r="M9" s="101"/>
      <c r="N9" s="101"/>
      <c r="O9" s="101"/>
      <c r="P9" s="101"/>
      <c r="Q9" s="101"/>
    </row>
    <row r="10" spans="1:17" s="25" customFormat="1" ht="91.5" customHeight="1">
      <c r="A10" s="54">
        <v>1</v>
      </c>
      <c r="B10" s="55" t="s">
        <v>62</v>
      </c>
      <c r="C10" s="56" t="s">
        <v>63</v>
      </c>
      <c r="D10" s="55" t="s">
        <v>64</v>
      </c>
      <c r="E10" s="55" t="s">
        <v>59</v>
      </c>
      <c r="F10" s="54" t="s">
        <v>59</v>
      </c>
      <c r="G10" s="54" t="s">
        <v>59</v>
      </c>
      <c r="H10" s="55" t="s">
        <v>65</v>
      </c>
      <c r="I10" s="55" t="s">
        <v>66</v>
      </c>
      <c r="J10" s="101"/>
      <c r="K10" s="101"/>
      <c r="L10" s="101"/>
      <c r="M10" s="101"/>
      <c r="N10" s="101"/>
      <c r="O10" s="101"/>
      <c r="P10" s="101"/>
      <c r="Q10" s="101"/>
    </row>
    <row r="11" spans="1:17" s="25" customFormat="1" ht="216" customHeight="1">
      <c r="A11" s="54">
        <v>1</v>
      </c>
      <c r="B11" s="55" t="s">
        <v>67</v>
      </c>
      <c r="C11" s="55" t="s">
        <v>68</v>
      </c>
      <c r="D11" s="55" t="s">
        <v>69</v>
      </c>
      <c r="E11" s="55" t="s">
        <v>70</v>
      </c>
      <c r="F11" s="54" t="s">
        <v>71</v>
      </c>
      <c r="G11" s="54">
        <v>10</v>
      </c>
      <c r="H11" s="55" t="s">
        <v>72</v>
      </c>
      <c r="I11" s="103"/>
      <c r="J11" s="101"/>
      <c r="K11" s="101"/>
      <c r="L11" s="101"/>
      <c r="M11" s="101"/>
      <c r="N11" s="101"/>
      <c r="O11" s="101"/>
      <c r="P11" s="101"/>
      <c r="Q11" s="101"/>
    </row>
    <row r="12" spans="1:17" s="25" customFormat="1" ht="105" customHeight="1">
      <c r="A12" s="54">
        <v>1</v>
      </c>
      <c r="B12" s="55" t="s">
        <v>73</v>
      </c>
      <c r="C12" s="55" t="s">
        <v>74</v>
      </c>
      <c r="D12" s="55" t="s">
        <v>75</v>
      </c>
      <c r="E12" s="55" t="s">
        <v>76</v>
      </c>
      <c r="F12" s="54" t="s">
        <v>77</v>
      </c>
      <c r="G12" s="54">
        <v>10</v>
      </c>
      <c r="H12" s="55" t="s">
        <v>78</v>
      </c>
      <c r="I12" s="55" t="s">
        <v>79</v>
      </c>
      <c r="J12" s="101"/>
      <c r="K12" s="101"/>
      <c r="L12" s="101"/>
      <c r="M12" s="101"/>
      <c r="N12" s="101"/>
      <c r="O12" s="101"/>
      <c r="P12" s="101"/>
      <c r="Q12" s="101"/>
    </row>
    <row r="13" spans="1:17" s="25" customFormat="1" ht="91.5" customHeight="1">
      <c r="A13" s="54">
        <v>1</v>
      </c>
      <c r="B13" s="57" t="s">
        <v>80</v>
      </c>
      <c r="C13" s="57" t="s">
        <v>81</v>
      </c>
      <c r="D13" s="58" t="s">
        <v>82</v>
      </c>
      <c r="E13" s="58" t="s">
        <v>83</v>
      </c>
      <c r="F13" s="59">
        <v>10</v>
      </c>
      <c r="G13" s="59">
        <v>10</v>
      </c>
      <c r="H13" s="58" t="s">
        <v>9</v>
      </c>
      <c r="I13" s="58" t="s">
        <v>84</v>
      </c>
      <c r="J13" s="101"/>
      <c r="K13" s="101"/>
      <c r="L13" s="101"/>
      <c r="M13" s="101"/>
      <c r="N13" s="101"/>
      <c r="O13" s="101"/>
      <c r="P13" s="101"/>
      <c r="Q13" s="101"/>
    </row>
    <row r="14" spans="1:17" s="25" customFormat="1" ht="108" customHeight="1">
      <c r="A14" s="54">
        <v>1</v>
      </c>
      <c r="B14" s="55" t="s">
        <v>85</v>
      </c>
      <c r="C14" s="55" t="s">
        <v>86</v>
      </c>
      <c r="D14" s="55" t="s">
        <v>87</v>
      </c>
      <c r="E14" s="55" t="s">
        <v>88</v>
      </c>
      <c r="F14" s="54">
        <v>30</v>
      </c>
      <c r="G14" s="54">
        <v>30</v>
      </c>
      <c r="H14" s="55" t="s">
        <v>89</v>
      </c>
      <c r="I14" s="55" t="s">
        <v>90</v>
      </c>
      <c r="J14" s="101"/>
      <c r="K14" s="101"/>
      <c r="L14" s="101"/>
      <c r="M14" s="101"/>
      <c r="N14" s="101"/>
      <c r="O14" s="101"/>
      <c r="P14" s="101"/>
      <c r="Q14" s="101"/>
    </row>
    <row r="15" spans="1:17" s="25" customFormat="1" ht="11.1" customHeight="1">
      <c r="A15" s="39"/>
      <c r="B15" s="40"/>
      <c r="C15" s="40"/>
      <c r="D15" s="40"/>
      <c r="E15" s="40"/>
      <c r="F15" s="43"/>
      <c r="G15" s="43"/>
      <c r="H15" s="40"/>
      <c r="I15" s="40"/>
      <c r="J15" s="101"/>
      <c r="K15" s="101"/>
      <c r="L15" s="101"/>
      <c r="M15" s="101"/>
      <c r="N15" s="101"/>
      <c r="O15" s="101"/>
      <c r="P15" s="101"/>
      <c r="Q15" s="101"/>
    </row>
    <row r="16" spans="1:17" s="25" customFormat="1" ht="180" customHeight="1">
      <c r="A16" s="118">
        <v>2</v>
      </c>
      <c r="B16" s="119" t="s">
        <v>55</v>
      </c>
      <c r="C16" s="119" t="s">
        <v>91</v>
      </c>
      <c r="D16" s="119" t="s">
        <v>57</v>
      </c>
      <c r="E16" s="119" t="s">
        <v>58</v>
      </c>
      <c r="F16" s="118">
        <v>10</v>
      </c>
      <c r="G16" s="118">
        <v>10</v>
      </c>
      <c r="H16" s="119" t="s">
        <v>60</v>
      </c>
      <c r="I16" s="119" t="s">
        <v>61</v>
      </c>
      <c r="J16" s="101"/>
      <c r="K16" s="101"/>
      <c r="L16" s="101"/>
      <c r="M16" s="101"/>
      <c r="N16" s="101"/>
      <c r="O16" s="101"/>
      <c r="P16" s="101"/>
      <c r="Q16" s="101"/>
    </row>
    <row r="17" spans="1:17" s="25" customFormat="1" ht="198" customHeight="1">
      <c r="A17" s="118">
        <v>2</v>
      </c>
      <c r="B17" s="119" t="s">
        <v>62</v>
      </c>
      <c r="C17" s="119" t="s">
        <v>92</v>
      </c>
      <c r="D17" s="119" t="s">
        <v>93</v>
      </c>
      <c r="E17" s="119" t="s">
        <v>59</v>
      </c>
      <c r="F17" s="118" t="s">
        <v>59</v>
      </c>
      <c r="G17" s="118" t="s">
        <v>59</v>
      </c>
      <c r="H17" s="119" t="s">
        <v>94</v>
      </c>
      <c r="I17" s="119" t="s">
        <v>95</v>
      </c>
      <c r="J17" s="101"/>
      <c r="K17" s="101"/>
      <c r="L17" s="101"/>
      <c r="M17" s="101"/>
      <c r="N17" s="101"/>
      <c r="O17" s="101"/>
      <c r="P17" s="101"/>
      <c r="Q17" s="101"/>
    </row>
    <row r="18" spans="1:17" s="25" customFormat="1" ht="196.5" customHeight="1">
      <c r="A18" s="118">
        <v>2</v>
      </c>
      <c r="B18" s="119" t="s">
        <v>96</v>
      </c>
      <c r="C18" s="119" t="s">
        <v>97</v>
      </c>
      <c r="D18" s="119" t="s">
        <v>75</v>
      </c>
      <c r="E18" s="119" t="s">
        <v>70</v>
      </c>
      <c r="F18" s="118" t="s">
        <v>71</v>
      </c>
      <c r="G18" s="118"/>
      <c r="H18" s="119" t="s">
        <v>72</v>
      </c>
      <c r="I18" s="119" t="s">
        <v>98</v>
      </c>
      <c r="J18" s="101"/>
      <c r="K18" s="101"/>
      <c r="L18" s="101"/>
      <c r="M18" s="101"/>
      <c r="N18" s="101"/>
      <c r="O18" s="101"/>
      <c r="P18" s="101"/>
      <c r="Q18" s="101"/>
    </row>
    <row r="19" spans="1:17" s="25" customFormat="1" ht="216" customHeight="1">
      <c r="A19" s="118">
        <v>2</v>
      </c>
      <c r="B19" s="119" t="s">
        <v>99</v>
      </c>
      <c r="C19" s="119" t="s">
        <v>100</v>
      </c>
      <c r="D19" s="119" t="s">
        <v>75</v>
      </c>
      <c r="E19" s="119" t="s">
        <v>76</v>
      </c>
      <c r="F19" s="118" t="s">
        <v>77</v>
      </c>
      <c r="G19" s="118"/>
      <c r="H19" s="119" t="s">
        <v>101</v>
      </c>
      <c r="I19" s="119" t="s">
        <v>102</v>
      </c>
      <c r="J19" s="101"/>
      <c r="K19" s="101"/>
      <c r="L19" s="101"/>
      <c r="M19" s="101"/>
      <c r="N19" s="101"/>
      <c r="O19" s="101"/>
      <c r="P19" s="101"/>
      <c r="Q19" s="101"/>
    </row>
    <row r="20" spans="1:17" s="25" customFormat="1" ht="89.25">
      <c r="A20" s="118">
        <v>2</v>
      </c>
      <c r="B20" s="119" t="s">
        <v>103</v>
      </c>
      <c r="C20" s="119" t="s">
        <v>86</v>
      </c>
      <c r="D20" s="119" t="s">
        <v>87</v>
      </c>
      <c r="E20" s="119" t="s">
        <v>88</v>
      </c>
      <c r="F20" s="118">
        <v>30</v>
      </c>
      <c r="G20" s="118"/>
      <c r="H20" s="119" t="s">
        <v>104</v>
      </c>
      <c r="I20" s="119" t="s">
        <v>90</v>
      </c>
      <c r="J20" s="101"/>
      <c r="K20" s="101"/>
      <c r="L20" s="101"/>
      <c r="M20" s="101"/>
      <c r="N20" s="101"/>
      <c r="O20" s="101"/>
      <c r="P20" s="101"/>
      <c r="Q20" s="101"/>
    </row>
    <row r="21" spans="1:17" s="25" customFormat="1" ht="12" customHeight="1">
      <c r="A21" s="41"/>
      <c r="B21" s="42"/>
      <c r="C21" s="42"/>
      <c r="D21" s="42"/>
      <c r="E21" s="42"/>
      <c r="F21" s="41"/>
      <c r="G21" s="41"/>
      <c r="H21" s="42"/>
      <c r="I21" s="42"/>
      <c r="J21" s="101"/>
      <c r="K21" s="101"/>
      <c r="L21" s="101"/>
      <c r="M21" s="101"/>
      <c r="N21" s="101"/>
      <c r="O21" s="101"/>
      <c r="P21" s="101"/>
      <c r="Q21" s="101"/>
    </row>
    <row r="22" spans="1:17" s="25" customFormat="1" ht="178.5" customHeight="1">
      <c r="A22" s="31">
        <v>3</v>
      </c>
      <c r="B22" s="21" t="s">
        <v>105</v>
      </c>
      <c r="C22" s="21" t="s">
        <v>106</v>
      </c>
      <c r="D22" s="21" t="s">
        <v>57</v>
      </c>
      <c r="E22" s="21" t="s">
        <v>58</v>
      </c>
      <c r="F22" s="31">
        <v>10</v>
      </c>
      <c r="G22" s="31"/>
      <c r="H22" s="21" t="s">
        <v>60</v>
      </c>
      <c r="I22" s="21" t="s">
        <v>61</v>
      </c>
      <c r="J22" s="101"/>
      <c r="K22" s="101"/>
      <c r="L22" s="101"/>
      <c r="M22" s="101"/>
      <c r="N22" s="101"/>
      <c r="O22" s="101"/>
      <c r="P22" s="101"/>
      <c r="Q22" s="101"/>
    </row>
    <row r="23" spans="1:17" s="25" customFormat="1" ht="198.75" customHeight="1">
      <c r="A23" s="31">
        <v>3</v>
      </c>
      <c r="B23" s="21" t="s">
        <v>62</v>
      </c>
      <c r="C23" s="21" t="s">
        <v>107</v>
      </c>
      <c r="D23" s="21" t="s">
        <v>93</v>
      </c>
      <c r="E23" s="21" t="s">
        <v>59</v>
      </c>
      <c r="F23" s="31" t="s">
        <v>59</v>
      </c>
      <c r="G23" s="31"/>
      <c r="H23" s="21" t="s">
        <v>94</v>
      </c>
      <c r="I23" s="21" t="s">
        <v>95</v>
      </c>
      <c r="J23" s="101"/>
      <c r="K23" s="101"/>
      <c r="L23" s="101"/>
      <c r="M23" s="101"/>
      <c r="N23" s="101"/>
      <c r="O23" s="101"/>
      <c r="P23" s="101"/>
      <c r="Q23" s="101"/>
    </row>
    <row r="24" spans="1:17" s="25" customFormat="1" ht="108">
      <c r="A24" s="31">
        <v>3</v>
      </c>
      <c r="B24" s="21" t="s">
        <v>108</v>
      </c>
      <c r="C24" s="21" t="s">
        <v>109</v>
      </c>
      <c r="D24" s="21" t="s">
        <v>75</v>
      </c>
      <c r="E24" s="21" t="s">
        <v>70</v>
      </c>
      <c r="F24" s="31" t="s">
        <v>71</v>
      </c>
      <c r="G24" s="31"/>
      <c r="H24" s="21" t="s">
        <v>72</v>
      </c>
      <c r="I24" s="21" t="s">
        <v>98</v>
      </c>
      <c r="J24" s="101"/>
      <c r="K24" s="101"/>
      <c r="L24" s="101"/>
      <c r="M24" s="101"/>
      <c r="N24" s="101"/>
      <c r="O24" s="101"/>
      <c r="P24" s="101"/>
      <c r="Q24" s="101"/>
    </row>
    <row r="25" spans="1:17" s="25" customFormat="1" ht="213" customHeight="1">
      <c r="A25" s="31">
        <v>3</v>
      </c>
      <c r="B25" s="21" t="s">
        <v>110</v>
      </c>
      <c r="C25" s="21" t="s">
        <v>111</v>
      </c>
      <c r="D25" s="21" t="s">
        <v>75</v>
      </c>
      <c r="E25" s="21" t="s">
        <v>76</v>
      </c>
      <c r="F25" s="31" t="s">
        <v>77</v>
      </c>
      <c r="G25" s="31"/>
      <c r="H25" s="21" t="s">
        <v>101</v>
      </c>
      <c r="I25" s="21" t="s">
        <v>102</v>
      </c>
      <c r="J25" s="101"/>
      <c r="K25" s="101"/>
      <c r="L25" s="101"/>
      <c r="M25" s="101"/>
      <c r="N25" s="101"/>
      <c r="O25" s="101"/>
      <c r="P25" s="101"/>
      <c r="Q25" s="101"/>
    </row>
    <row r="26" spans="1:17" s="25" customFormat="1" ht="102" customHeight="1">
      <c r="A26" s="31">
        <v>3</v>
      </c>
      <c r="B26" s="21" t="s">
        <v>103</v>
      </c>
      <c r="C26" s="21" t="s">
        <v>86</v>
      </c>
      <c r="D26" s="21" t="s">
        <v>87</v>
      </c>
      <c r="E26" s="21" t="s">
        <v>88</v>
      </c>
      <c r="F26" s="31">
        <v>30</v>
      </c>
      <c r="G26" s="31"/>
      <c r="H26" s="21" t="s">
        <v>104</v>
      </c>
      <c r="I26" s="21" t="s">
        <v>90</v>
      </c>
      <c r="J26" s="101"/>
      <c r="K26" s="101"/>
      <c r="L26" s="101"/>
      <c r="M26" s="101"/>
      <c r="N26" s="101"/>
      <c r="O26" s="101"/>
      <c r="P26" s="101"/>
      <c r="Q26" s="101"/>
    </row>
    <row r="27" spans="1:17" ht="82.5" customHeight="1">
      <c r="A27" s="102">
        <v>3</v>
      </c>
      <c r="B27" s="38" t="s">
        <v>62</v>
      </c>
      <c r="C27" s="21" t="s">
        <v>112</v>
      </c>
      <c r="D27" s="21" t="s">
        <v>113</v>
      </c>
      <c r="E27" s="21" t="s">
        <v>114</v>
      </c>
      <c r="F27" s="31" t="s">
        <v>115</v>
      </c>
      <c r="G27" s="31"/>
      <c r="H27" s="21" t="s">
        <v>116</v>
      </c>
      <c r="I27" s="21" t="s">
        <v>61</v>
      </c>
      <c r="J27" s="101"/>
      <c r="K27" s="101"/>
      <c r="L27" s="101"/>
      <c r="M27" s="101"/>
      <c r="N27" s="101"/>
      <c r="O27" s="101"/>
      <c r="P27" s="101"/>
      <c r="Q27" s="101"/>
    </row>
    <row r="28" spans="1:17" ht="84" customHeight="1">
      <c r="A28" s="102">
        <v>3</v>
      </c>
      <c r="B28" s="38" t="s">
        <v>103</v>
      </c>
      <c r="C28" s="21" t="s">
        <v>117</v>
      </c>
      <c r="D28" s="21" t="s">
        <v>118</v>
      </c>
      <c r="E28" s="21" t="s">
        <v>114</v>
      </c>
      <c r="F28" s="31" t="s">
        <v>119</v>
      </c>
      <c r="G28" s="31"/>
      <c r="H28" s="21" t="s">
        <v>120</v>
      </c>
      <c r="I28" s="21" t="s">
        <v>121</v>
      </c>
      <c r="J28" s="101"/>
      <c r="K28" s="101"/>
      <c r="L28" s="101"/>
      <c r="M28" s="101"/>
      <c r="N28" s="101"/>
      <c r="O28" s="101"/>
      <c r="P28" s="101"/>
      <c r="Q28" s="101"/>
    </row>
    <row r="29" spans="1:17" ht="86.45" customHeight="1">
      <c r="A29" s="32">
        <v>3</v>
      </c>
      <c r="B29" s="29" t="s">
        <v>122</v>
      </c>
      <c r="C29" s="29" t="s">
        <v>123</v>
      </c>
      <c r="D29" s="29" t="s">
        <v>124</v>
      </c>
      <c r="E29" s="29" t="s">
        <v>125</v>
      </c>
      <c r="F29" s="32" t="s">
        <v>126</v>
      </c>
      <c r="G29" s="32" t="s">
        <v>127</v>
      </c>
      <c r="H29" s="29" t="s">
        <v>128</v>
      </c>
      <c r="I29" s="21"/>
      <c r="J29" s="101"/>
      <c r="K29" s="101"/>
      <c r="L29" s="101"/>
      <c r="M29" s="101"/>
      <c r="N29" s="101"/>
      <c r="O29" s="101"/>
      <c r="P29" s="101"/>
      <c r="Q29" s="101"/>
    </row>
    <row r="30" spans="1:17" s="30" customFormat="1" ht="66" customHeight="1">
      <c r="A30" s="32">
        <v>3</v>
      </c>
      <c r="B30" s="29" t="s">
        <v>129</v>
      </c>
      <c r="C30" s="29" t="s">
        <v>130</v>
      </c>
      <c r="D30" s="29" t="s">
        <v>118</v>
      </c>
      <c r="E30" s="29" t="s">
        <v>125</v>
      </c>
      <c r="F30" s="32" t="s">
        <v>126</v>
      </c>
      <c r="G30" s="31"/>
      <c r="H30" s="29" t="s">
        <v>131</v>
      </c>
      <c r="I30" s="21" t="s">
        <v>121</v>
      </c>
    </row>
  </sheetData>
  <phoneticPr fontId="17" type="noConversion"/>
  <pageMargins left="0.25" right="0.25" top="0.75" bottom="0.75" header="0.3" footer="0.3"/>
  <pageSetup paperSize="256" scale="41" fitToHeight="0" orientation="landscape" r:id="rId1"/>
  <headerFooter>
    <oddFooter>&amp;L&amp;D&amp;C&amp;A&amp;RPage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theme="5" tint="-0.24994659260841701"/>
  </sheetPr>
  <dimension ref="A1:R33"/>
  <sheetViews>
    <sheetView zoomScale="80" zoomScaleNormal="80" workbookViewId="0">
      <selection activeCell="A3" sqref="A3"/>
    </sheetView>
  </sheetViews>
  <sheetFormatPr defaultColWidth="9.5703125" defaultRowHeight="14.1"/>
  <cols>
    <col min="1" max="1" width="15.5703125" style="5" customWidth="1"/>
    <col min="2" max="2" width="28.140625" style="3" customWidth="1"/>
    <col min="3" max="3" width="60.85546875" style="15" customWidth="1"/>
    <col min="4" max="4" width="60.28515625" style="2" customWidth="1"/>
    <col min="5" max="5" width="15.42578125" style="6" customWidth="1"/>
    <col min="6" max="6" width="15.42578125" style="16" customWidth="1"/>
    <col min="7" max="8" width="15.42578125" style="3" customWidth="1"/>
    <col min="9" max="9" width="20.140625" style="3" customWidth="1"/>
    <col min="10" max="10" width="6.7109375" style="5" customWidth="1"/>
    <col min="11" max="11" width="35.7109375" style="3" customWidth="1"/>
    <col min="12" max="12" width="47.85546875" style="15" customWidth="1"/>
    <col min="13" max="13" width="45.7109375" style="2" customWidth="1"/>
    <col min="14" max="14" width="11.7109375" style="11" customWidth="1"/>
    <col min="15" max="15" width="11.7109375" style="17" customWidth="1"/>
    <col min="16" max="16" width="12.28515625" style="8" customWidth="1"/>
    <col min="17" max="17" width="11.7109375" style="8" customWidth="1"/>
    <col min="18" max="18" width="14.5703125" style="8" customWidth="1"/>
    <col min="19" max="16384" width="9.5703125" style="3"/>
  </cols>
  <sheetData>
    <row r="1" spans="1:18">
      <c r="A1" s="99" t="s">
        <v>132</v>
      </c>
    </row>
    <row r="2" spans="1:18" ht="33" customHeight="1">
      <c r="A2" s="111" t="s">
        <v>31</v>
      </c>
    </row>
    <row r="3" spans="1:18" ht="22.5" customHeight="1">
      <c r="A3" s="120" t="s">
        <v>133</v>
      </c>
      <c r="C3" s="34"/>
      <c r="D3" s="35"/>
      <c r="E3" s="4"/>
      <c r="F3" s="4"/>
      <c r="G3" s="4"/>
      <c r="I3" s="10"/>
      <c r="J3" s="10"/>
      <c r="K3" s="10"/>
      <c r="L3" s="10"/>
      <c r="M3" s="10"/>
      <c r="N3" s="10"/>
      <c r="O3" s="10"/>
      <c r="P3" s="10"/>
      <c r="Q3" s="10"/>
      <c r="R3" s="10"/>
    </row>
    <row r="4" spans="1:18" ht="18.75">
      <c r="A4" s="121"/>
      <c r="C4" s="34"/>
      <c r="D4" s="35"/>
      <c r="E4" s="4"/>
      <c r="F4" s="4"/>
      <c r="G4" s="4"/>
      <c r="I4" s="10"/>
      <c r="J4" s="10"/>
      <c r="K4" s="10"/>
      <c r="L4" s="10"/>
      <c r="M4" s="10"/>
      <c r="N4" s="10"/>
      <c r="O4" s="10"/>
      <c r="P4" s="10"/>
      <c r="Q4" s="10"/>
      <c r="R4" s="10"/>
    </row>
    <row r="5" spans="1:18" s="9" customFormat="1" ht="17.100000000000001" customHeight="1">
      <c r="A5" s="104" t="s">
        <v>134</v>
      </c>
      <c r="B5" s="60"/>
      <c r="C5" s="61"/>
      <c r="D5" s="62"/>
      <c r="E5" s="63"/>
      <c r="F5" s="63"/>
      <c r="G5" s="63"/>
      <c r="H5" s="60"/>
      <c r="I5" s="10"/>
      <c r="J5" s="10"/>
      <c r="K5" s="10"/>
      <c r="L5" s="10"/>
      <c r="M5" s="10"/>
      <c r="N5" s="10"/>
      <c r="O5" s="10"/>
      <c r="P5" s="10"/>
      <c r="Q5" s="10"/>
      <c r="R5" s="10"/>
    </row>
    <row r="6" spans="1:18" s="10" customFormat="1" ht="17.45">
      <c r="A6" s="64"/>
      <c r="B6" s="64"/>
      <c r="C6" s="65"/>
      <c r="D6" s="66"/>
      <c r="E6" s="67"/>
      <c r="F6" s="68"/>
      <c r="G6" s="64"/>
      <c r="H6" s="64"/>
    </row>
    <row r="7" spans="1:18" s="18" customFormat="1" ht="381" customHeight="1">
      <c r="A7" s="64"/>
      <c r="B7" s="69" t="s">
        <v>135</v>
      </c>
      <c r="C7" s="70" t="s">
        <v>136</v>
      </c>
      <c r="D7" s="71" t="s">
        <v>137</v>
      </c>
      <c r="E7" s="72"/>
      <c r="F7" s="73"/>
      <c r="G7" s="74"/>
      <c r="H7" s="74"/>
      <c r="I7" s="10"/>
      <c r="J7" s="10"/>
      <c r="K7" s="10"/>
      <c r="L7" s="10"/>
      <c r="M7" s="10"/>
      <c r="N7" s="10"/>
      <c r="O7" s="10"/>
      <c r="P7" s="10"/>
      <c r="Q7" s="10"/>
      <c r="R7" s="10"/>
    </row>
    <row r="8" spans="1:18" s="18" customFormat="1" ht="76.5" customHeight="1">
      <c r="A8" s="64"/>
      <c r="B8" s="69"/>
      <c r="C8" s="70" t="s">
        <v>138</v>
      </c>
      <c r="D8" s="71"/>
      <c r="E8" s="72"/>
      <c r="F8" s="73"/>
      <c r="G8" s="74"/>
      <c r="H8" s="74"/>
      <c r="I8" s="10"/>
      <c r="J8" s="10"/>
      <c r="K8" s="10"/>
      <c r="L8" s="10"/>
      <c r="M8" s="10"/>
      <c r="N8" s="10"/>
      <c r="O8" s="10"/>
      <c r="P8" s="10"/>
      <c r="Q8" s="10"/>
      <c r="R8" s="10"/>
    </row>
    <row r="9" spans="1:18" s="12" customFormat="1" ht="74.25" customHeight="1">
      <c r="A9" s="75"/>
      <c r="B9" s="76" t="s">
        <v>139</v>
      </c>
      <c r="C9" s="53" t="s">
        <v>140</v>
      </c>
      <c r="D9" s="53" t="s">
        <v>141</v>
      </c>
      <c r="E9" s="53" t="s">
        <v>142</v>
      </c>
      <c r="F9" s="53" t="s">
        <v>143</v>
      </c>
      <c r="G9" s="53" t="s">
        <v>144</v>
      </c>
      <c r="H9" s="53" t="s">
        <v>145</v>
      </c>
      <c r="I9" s="10"/>
      <c r="J9" s="10"/>
      <c r="K9" s="10"/>
      <c r="L9" s="10"/>
      <c r="M9" s="10"/>
      <c r="N9" s="10"/>
      <c r="O9" s="10"/>
      <c r="P9" s="10"/>
      <c r="Q9" s="10"/>
      <c r="R9" s="10"/>
    </row>
    <row r="10" spans="1:18" s="13" customFormat="1" ht="32.25" customHeight="1">
      <c r="A10" s="77" t="s">
        <v>146</v>
      </c>
      <c r="B10" s="86" t="s">
        <v>147</v>
      </c>
      <c r="C10" s="86" t="s">
        <v>6</v>
      </c>
      <c r="D10" s="87" t="s">
        <v>148</v>
      </c>
      <c r="E10" s="88">
        <f>70400*15%</f>
        <v>10560</v>
      </c>
      <c r="F10" s="88">
        <f>70400*15%</f>
        <v>10560</v>
      </c>
      <c r="G10" s="88">
        <f>65885*15%</f>
        <v>9882.75</v>
      </c>
      <c r="H10" s="90">
        <f>ROUNDUP(SUM(E10:G10),-2)</f>
        <v>31100</v>
      </c>
      <c r="I10" s="10"/>
      <c r="J10" s="10"/>
      <c r="K10" s="10"/>
      <c r="L10" s="10"/>
      <c r="M10" s="10"/>
      <c r="N10" s="10"/>
      <c r="O10" s="10"/>
      <c r="P10" s="10"/>
      <c r="Q10" s="10"/>
      <c r="R10" s="10"/>
    </row>
    <row r="11" spans="1:18" s="37" customFormat="1" ht="31.5" customHeight="1">
      <c r="A11" s="79" t="s">
        <v>146</v>
      </c>
      <c r="B11" s="91" t="s">
        <v>149</v>
      </c>
      <c r="C11" s="106" t="s">
        <v>150</v>
      </c>
      <c r="D11" s="105" t="s">
        <v>151</v>
      </c>
      <c r="E11" s="93">
        <v>3000</v>
      </c>
      <c r="F11" s="93">
        <v>3000</v>
      </c>
      <c r="G11" s="93">
        <v>3000</v>
      </c>
      <c r="H11" s="94">
        <v>9000</v>
      </c>
      <c r="I11" s="36"/>
      <c r="J11" s="36"/>
      <c r="K11" s="36"/>
      <c r="L11" s="36"/>
      <c r="M11" s="36"/>
      <c r="N11" s="36"/>
      <c r="O11" s="36"/>
      <c r="P11" s="36"/>
      <c r="Q11" s="36"/>
      <c r="R11" s="36"/>
    </row>
    <row r="12" spans="1:18" s="13" customFormat="1" ht="43.5" customHeight="1">
      <c r="A12" s="77"/>
      <c r="B12" s="86" t="s">
        <v>152</v>
      </c>
      <c r="C12" s="86" t="s">
        <v>153</v>
      </c>
      <c r="D12" s="87" t="s">
        <v>154</v>
      </c>
      <c r="E12" s="88">
        <f>22*30*52*1.2</f>
        <v>41184</v>
      </c>
      <c r="F12" s="88">
        <f>22*30*52*1.2</f>
        <v>41184</v>
      </c>
      <c r="G12" s="88">
        <f>22*30*52*1.2</f>
        <v>41184</v>
      </c>
      <c r="H12" s="90">
        <f>ROUNDUP(SUM(E12:G12),-2)</f>
        <v>123600</v>
      </c>
      <c r="I12" s="10"/>
      <c r="J12" s="10"/>
      <c r="K12" s="10"/>
      <c r="L12" s="10"/>
      <c r="M12" s="10"/>
      <c r="N12" s="10"/>
      <c r="O12" s="10"/>
      <c r="P12" s="10"/>
      <c r="Q12" s="10"/>
      <c r="R12" s="10"/>
    </row>
    <row r="13" spans="1:18" s="13" customFormat="1" ht="43.5" customHeight="1">
      <c r="A13" s="77"/>
      <c r="B13" s="86" t="s">
        <v>152</v>
      </c>
      <c r="C13" s="86" t="s">
        <v>153</v>
      </c>
      <c r="D13" s="87" t="s">
        <v>155</v>
      </c>
      <c r="E13" s="88">
        <f>22*10*30*1.2</f>
        <v>7920</v>
      </c>
      <c r="F13" s="88">
        <f>22*10*30*1.2</f>
        <v>7920</v>
      </c>
      <c r="G13" s="88">
        <f>22*10*30*1.2</f>
        <v>7920</v>
      </c>
      <c r="H13" s="90">
        <f>ROUNDUP(SUM(E13:G13),-2)</f>
        <v>23800</v>
      </c>
      <c r="I13" s="10"/>
      <c r="J13" s="10"/>
      <c r="K13" s="10"/>
      <c r="L13" s="10"/>
      <c r="M13" s="10"/>
      <c r="N13" s="10"/>
      <c r="O13" s="10"/>
      <c r="P13" s="10"/>
      <c r="Q13" s="10"/>
      <c r="R13" s="10"/>
    </row>
    <row r="14" spans="1:18" s="13" customFormat="1" ht="43.5" customHeight="1">
      <c r="A14" s="77"/>
      <c r="B14" s="86" t="s">
        <v>156</v>
      </c>
      <c r="C14" s="86" t="s">
        <v>157</v>
      </c>
      <c r="D14" s="87" t="s">
        <v>158</v>
      </c>
      <c r="E14" s="107">
        <f>1000</f>
        <v>1000</v>
      </c>
      <c r="F14" s="88">
        <f>1000</f>
        <v>1000</v>
      </c>
      <c r="G14" s="88">
        <f>1000</f>
        <v>1000</v>
      </c>
      <c r="H14" s="90">
        <f>ROUNDUP(SUM(E14:G14),-2)</f>
        <v>3000</v>
      </c>
      <c r="I14" s="10"/>
      <c r="J14" s="10"/>
      <c r="K14" s="10"/>
      <c r="L14" s="10"/>
      <c r="M14" s="10"/>
      <c r="N14" s="10"/>
      <c r="O14" s="10"/>
      <c r="P14" s="10"/>
      <c r="Q14" s="10"/>
      <c r="R14" s="10"/>
    </row>
    <row r="15" spans="1:18" s="13" customFormat="1" ht="42" customHeight="1">
      <c r="A15" s="77"/>
      <c r="B15" s="86" t="s">
        <v>156</v>
      </c>
      <c r="C15" s="86" t="s">
        <v>9</v>
      </c>
      <c r="D15" s="87" t="s">
        <v>159</v>
      </c>
      <c r="E15" s="89">
        <v>250</v>
      </c>
      <c r="F15" s="89">
        <v>250</v>
      </c>
      <c r="G15" s="89">
        <v>250</v>
      </c>
      <c r="H15" s="90">
        <f>ROUNDUP(SUM(E15:G15),-2)</f>
        <v>800</v>
      </c>
      <c r="I15" s="10"/>
      <c r="J15" s="10"/>
      <c r="K15" s="10"/>
      <c r="L15" s="10"/>
      <c r="M15" s="10"/>
      <c r="N15" s="10"/>
      <c r="O15" s="10"/>
      <c r="P15" s="10"/>
      <c r="Q15" s="10"/>
      <c r="R15" s="10"/>
    </row>
    <row r="16" spans="1:18" s="13" customFormat="1" ht="45" customHeight="1">
      <c r="A16" s="77"/>
      <c r="B16" s="86" t="s">
        <v>156</v>
      </c>
      <c r="C16" s="86" t="s">
        <v>9</v>
      </c>
      <c r="D16" s="87" t="s">
        <v>160</v>
      </c>
      <c r="E16" s="88">
        <f>(15*11)*12</f>
        <v>1980</v>
      </c>
      <c r="F16" s="88">
        <f>(15*11)*12</f>
        <v>1980</v>
      </c>
      <c r="G16" s="88">
        <f>(15*11)*12</f>
        <v>1980</v>
      </c>
      <c r="H16" s="90">
        <f>ROUNDUP(SUM(E16:G16),-2)</f>
        <v>6000</v>
      </c>
      <c r="I16" s="10"/>
      <c r="J16" s="10"/>
      <c r="K16" s="10"/>
      <c r="L16" s="10"/>
      <c r="M16" s="10"/>
      <c r="N16" s="10"/>
      <c r="O16" s="10"/>
      <c r="P16" s="10"/>
      <c r="Q16" s="10"/>
      <c r="R16" s="10"/>
    </row>
    <row r="17" spans="1:18" s="13" customFormat="1" ht="42" customHeight="1">
      <c r="A17" s="77"/>
      <c r="B17" s="86" t="s">
        <v>156</v>
      </c>
      <c r="C17" s="86" t="s">
        <v>161</v>
      </c>
      <c r="D17" s="87" t="s">
        <v>162</v>
      </c>
      <c r="E17" s="88">
        <f>150*8</f>
        <v>1200</v>
      </c>
      <c r="F17" s="88">
        <f>150*8</f>
        <v>1200</v>
      </c>
      <c r="G17" s="88">
        <f>150*8</f>
        <v>1200</v>
      </c>
      <c r="H17" s="90">
        <f>ROUNDUP(SUM(E17:G17),-2)</f>
        <v>3600</v>
      </c>
      <c r="I17" s="10"/>
      <c r="J17" s="10"/>
      <c r="K17" s="10"/>
      <c r="L17" s="10"/>
      <c r="M17" s="10"/>
      <c r="N17" s="10"/>
      <c r="O17" s="10"/>
      <c r="P17" s="10"/>
      <c r="Q17" s="10"/>
      <c r="R17" s="10"/>
    </row>
    <row r="18" spans="1:18" s="13" customFormat="1" ht="41.25" customHeight="1">
      <c r="A18" s="77"/>
      <c r="B18" s="86" t="s">
        <v>156</v>
      </c>
      <c r="C18" s="86" t="s">
        <v>163</v>
      </c>
      <c r="D18" s="87" t="s">
        <v>164</v>
      </c>
      <c r="E18" s="88">
        <f>150*12</f>
        <v>1800</v>
      </c>
      <c r="F18" s="88">
        <f>150*12</f>
        <v>1800</v>
      </c>
      <c r="G18" s="88">
        <f>150*12</f>
        <v>1800</v>
      </c>
      <c r="H18" s="90">
        <f>ROUNDUP(SUM(E18:G18),-2)</f>
        <v>5400</v>
      </c>
      <c r="I18" s="10"/>
      <c r="J18" s="10"/>
      <c r="K18" s="10"/>
      <c r="L18" s="10"/>
      <c r="M18" s="10"/>
      <c r="N18" s="10"/>
      <c r="O18" s="10"/>
      <c r="P18" s="10"/>
      <c r="Q18" s="10"/>
      <c r="R18" s="10"/>
    </row>
    <row r="19" spans="1:18" s="13" customFormat="1" ht="57" customHeight="1">
      <c r="A19" s="77"/>
      <c r="B19" s="86" t="s">
        <v>156</v>
      </c>
      <c r="C19" s="86" t="s">
        <v>157</v>
      </c>
      <c r="D19" s="87" t="s">
        <v>165</v>
      </c>
      <c r="E19" s="88">
        <f>15*20</f>
        <v>300</v>
      </c>
      <c r="F19" s="88">
        <f>15*20</f>
        <v>300</v>
      </c>
      <c r="G19" s="88">
        <f>15*20</f>
        <v>300</v>
      </c>
      <c r="H19" s="90">
        <f>ROUNDUP(SUM(E19:G19),-2)</f>
        <v>900</v>
      </c>
      <c r="I19" s="10"/>
      <c r="J19" s="10"/>
      <c r="K19" s="10"/>
      <c r="L19" s="10"/>
      <c r="M19" s="10"/>
      <c r="N19" s="10"/>
      <c r="O19" s="10"/>
      <c r="P19" s="10"/>
      <c r="Q19" s="10"/>
      <c r="R19" s="10"/>
    </row>
    <row r="20" spans="1:18" s="13" customFormat="1" ht="41.25" customHeight="1">
      <c r="A20" s="77"/>
      <c r="B20" s="86" t="s">
        <v>156</v>
      </c>
      <c r="C20" s="86" t="s">
        <v>166</v>
      </c>
      <c r="D20" s="87" t="s">
        <v>167</v>
      </c>
      <c r="E20" s="88">
        <f>(6*33)*12</f>
        <v>2376</v>
      </c>
      <c r="F20" s="88">
        <f>(6*33)*12</f>
        <v>2376</v>
      </c>
      <c r="G20" s="88">
        <f>(6*33)*12</f>
        <v>2376</v>
      </c>
      <c r="H20" s="90">
        <f>ROUNDUP(SUM(E20:G20),-2)</f>
        <v>7200</v>
      </c>
      <c r="I20" s="10"/>
      <c r="J20" s="10"/>
      <c r="K20" s="10"/>
      <c r="L20" s="10"/>
      <c r="M20" s="10"/>
      <c r="N20" s="10"/>
      <c r="O20" s="10"/>
      <c r="P20" s="10"/>
      <c r="Q20" s="10"/>
      <c r="R20" s="10"/>
    </row>
    <row r="21" spans="1:18" s="13" customFormat="1" ht="38.25" customHeight="1">
      <c r="A21" s="77"/>
      <c r="B21" s="86" t="s">
        <v>156</v>
      </c>
      <c r="C21" s="86" t="s">
        <v>166</v>
      </c>
      <c r="D21" s="87" t="s">
        <v>168</v>
      </c>
      <c r="E21" s="88">
        <f>(15*35)</f>
        <v>525</v>
      </c>
      <c r="F21" s="88">
        <f>(15*35)</f>
        <v>525</v>
      </c>
      <c r="G21" s="88">
        <f>(15*35)</f>
        <v>525</v>
      </c>
      <c r="H21" s="90">
        <f>ROUNDUP(SUM(E21:G21),-2)</f>
        <v>1600</v>
      </c>
      <c r="I21" s="10"/>
      <c r="J21" s="10"/>
      <c r="K21" s="10"/>
      <c r="L21" s="10"/>
      <c r="M21" s="10"/>
      <c r="N21" s="10"/>
      <c r="O21" s="10"/>
      <c r="P21" s="10"/>
      <c r="Q21" s="10"/>
      <c r="R21" s="10"/>
    </row>
    <row r="22" spans="1:18" s="13" customFormat="1" ht="21.75" customHeight="1">
      <c r="A22" s="77"/>
      <c r="B22" s="86" t="s">
        <v>156</v>
      </c>
      <c r="C22" s="86" t="s">
        <v>161</v>
      </c>
      <c r="D22" s="86" t="s">
        <v>169</v>
      </c>
      <c r="E22" s="95">
        <v>200</v>
      </c>
      <c r="F22" s="95">
        <v>200</v>
      </c>
      <c r="G22" s="95">
        <v>200</v>
      </c>
      <c r="H22" s="90">
        <f>ROUNDUP(SUM(E22:G22),-2)</f>
        <v>600</v>
      </c>
      <c r="I22" s="10"/>
      <c r="J22" s="10"/>
      <c r="K22" s="10"/>
      <c r="L22" s="10"/>
      <c r="M22" s="10"/>
      <c r="N22" s="10"/>
      <c r="O22" s="10"/>
      <c r="P22" s="10"/>
      <c r="Q22" s="10"/>
      <c r="R22" s="10"/>
    </row>
    <row r="23" spans="1:18" s="13" customFormat="1" ht="21" customHeight="1">
      <c r="A23" s="77"/>
      <c r="B23" s="86" t="s">
        <v>156</v>
      </c>
      <c r="C23" s="86" t="s">
        <v>170</v>
      </c>
      <c r="D23" s="87" t="s">
        <v>171</v>
      </c>
      <c r="E23" s="88">
        <v>500</v>
      </c>
      <c r="F23" s="88">
        <v>500</v>
      </c>
      <c r="G23" s="88">
        <v>500</v>
      </c>
      <c r="H23" s="90">
        <f>ROUNDUP(SUM(E23:G23),-2)</f>
        <v>1500</v>
      </c>
      <c r="I23" s="10"/>
      <c r="J23" s="10"/>
      <c r="K23" s="10"/>
      <c r="L23" s="10"/>
      <c r="M23" s="10"/>
      <c r="N23" s="10"/>
      <c r="O23" s="10"/>
      <c r="P23" s="10"/>
      <c r="Q23" s="10"/>
      <c r="R23" s="10"/>
    </row>
    <row r="24" spans="1:18" s="13" customFormat="1" ht="21.75" customHeight="1">
      <c r="A24" s="77"/>
      <c r="B24" s="86" t="s">
        <v>156</v>
      </c>
      <c r="C24" s="86" t="s">
        <v>172</v>
      </c>
      <c r="D24" s="87" t="s">
        <v>173</v>
      </c>
      <c r="E24" s="88">
        <v>200</v>
      </c>
      <c r="F24" s="88">
        <v>200</v>
      </c>
      <c r="G24" s="88">
        <v>200</v>
      </c>
      <c r="H24" s="90">
        <f>ROUNDUP(SUM(E24:G24),-2)</f>
        <v>600</v>
      </c>
      <c r="I24" s="10"/>
      <c r="J24" s="10"/>
      <c r="K24" s="10"/>
      <c r="L24" s="10"/>
      <c r="M24" s="10"/>
      <c r="N24" s="10"/>
      <c r="O24" s="10"/>
      <c r="P24" s="10"/>
      <c r="Q24" s="10"/>
      <c r="R24" s="10"/>
    </row>
    <row r="25" spans="1:18" s="14" customFormat="1" ht="21.75" customHeight="1">
      <c r="A25" s="78"/>
      <c r="B25" s="86" t="s">
        <v>156</v>
      </c>
      <c r="C25" s="86" t="s">
        <v>161</v>
      </c>
      <c r="D25" s="87" t="s">
        <v>174</v>
      </c>
      <c r="E25" s="88">
        <v>800</v>
      </c>
      <c r="F25" s="88">
        <v>800</v>
      </c>
      <c r="G25" s="88">
        <v>800</v>
      </c>
      <c r="H25" s="90">
        <f>ROUNDUP(SUM(E25:G25),-2)</f>
        <v>2400</v>
      </c>
      <c r="I25" s="10"/>
      <c r="J25" s="10"/>
      <c r="K25" s="10"/>
      <c r="L25" s="10"/>
      <c r="M25" s="10"/>
      <c r="N25" s="10"/>
      <c r="O25" s="10"/>
      <c r="P25" s="10"/>
      <c r="Q25" s="10"/>
      <c r="R25" s="10"/>
    </row>
    <row r="26" spans="1:18" s="14" customFormat="1" ht="24.75" customHeight="1">
      <c r="A26" s="78"/>
      <c r="B26" s="86" t="s">
        <v>156</v>
      </c>
      <c r="C26" s="86" t="s">
        <v>175</v>
      </c>
      <c r="D26" s="87" t="s">
        <v>176</v>
      </c>
      <c r="E26" s="88">
        <f>100*8</f>
        <v>800</v>
      </c>
      <c r="F26" s="88">
        <f>100*8</f>
        <v>800</v>
      </c>
      <c r="G26" s="88">
        <f>100*8</f>
        <v>800</v>
      </c>
      <c r="H26" s="90">
        <f>ROUNDUP(SUM(E26:G26),-2)</f>
        <v>2400</v>
      </c>
      <c r="I26" s="10"/>
      <c r="J26" s="10"/>
      <c r="K26" s="10"/>
      <c r="L26" s="10"/>
      <c r="M26" s="10"/>
      <c r="N26" s="10"/>
      <c r="O26" s="10"/>
      <c r="P26" s="10"/>
      <c r="Q26" s="10"/>
      <c r="R26" s="10"/>
    </row>
    <row r="27" spans="1:18" s="13" customFormat="1" ht="41.25" customHeight="1">
      <c r="A27" s="77"/>
      <c r="B27" s="86" t="s">
        <v>156</v>
      </c>
      <c r="C27" s="86" t="s">
        <v>177</v>
      </c>
      <c r="D27" s="87" t="s">
        <v>178</v>
      </c>
      <c r="E27" s="88"/>
      <c r="F27" s="88"/>
      <c r="G27" s="88">
        <v>800</v>
      </c>
      <c r="H27" s="90">
        <f>ROUNDUP(SUM(E27:G27),-2)</f>
        <v>800</v>
      </c>
      <c r="I27" s="10"/>
      <c r="J27" s="10"/>
      <c r="K27" s="10"/>
      <c r="L27" s="10"/>
      <c r="M27" s="10"/>
      <c r="N27" s="10"/>
      <c r="O27" s="10"/>
      <c r="P27" s="10"/>
      <c r="Q27" s="10"/>
      <c r="R27" s="10"/>
    </row>
    <row r="28" spans="1:18" s="13" customFormat="1" ht="24" customHeight="1">
      <c r="A28" s="77"/>
      <c r="B28" s="86" t="s">
        <v>156</v>
      </c>
      <c r="C28" s="86" t="s">
        <v>172</v>
      </c>
      <c r="D28" s="87" t="s">
        <v>179</v>
      </c>
      <c r="E28" s="88"/>
      <c r="F28" s="88"/>
      <c r="G28" s="88">
        <v>800</v>
      </c>
      <c r="H28" s="90">
        <f>ROUNDUP(SUM(E28:G28),-2)</f>
        <v>800</v>
      </c>
      <c r="I28" s="10"/>
      <c r="J28" s="10"/>
      <c r="K28" s="10"/>
      <c r="L28" s="10"/>
      <c r="M28" s="10"/>
      <c r="N28" s="10"/>
      <c r="O28" s="10"/>
      <c r="P28" s="10"/>
      <c r="Q28" s="10"/>
      <c r="R28" s="10"/>
    </row>
    <row r="29" spans="1:18" s="37" customFormat="1" ht="24" customHeight="1">
      <c r="A29" s="79"/>
      <c r="B29" s="91" t="s">
        <v>156</v>
      </c>
      <c r="C29" s="91" t="s">
        <v>180</v>
      </c>
      <c r="D29" s="92" t="s">
        <v>181</v>
      </c>
      <c r="E29" s="96">
        <f>70400*8%</f>
        <v>5632</v>
      </c>
      <c r="F29" s="96">
        <f>70400*8%</f>
        <v>5632</v>
      </c>
      <c r="G29" s="96"/>
      <c r="H29" s="94">
        <f>ROUNDUP(SUM(E29:G29),-2)</f>
        <v>11300</v>
      </c>
      <c r="I29" s="36"/>
      <c r="J29" s="36"/>
      <c r="K29" s="36"/>
      <c r="L29" s="36"/>
      <c r="M29" s="36"/>
      <c r="N29" s="36"/>
      <c r="O29" s="36"/>
      <c r="P29" s="36"/>
      <c r="Q29" s="36"/>
      <c r="R29" s="36"/>
    </row>
    <row r="30" spans="1:18" s="10" customFormat="1" ht="20.100000000000001" customHeight="1">
      <c r="A30" s="64"/>
      <c r="B30" s="82" t="s">
        <v>182</v>
      </c>
      <c r="C30" s="83"/>
      <c r="D30" s="84"/>
      <c r="E30" s="85">
        <f>SUM(E10:E29)</f>
        <v>80227</v>
      </c>
      <c r="F30" s="85">
        <f>SUM(F10:F29)</f>
        <v>80227</v>
      </c>
      <c r="G30" s="85">
        <f>SUM(G10:G29)</f>
        <v>75517.75</v>
      </c>
      <c r="H30" s="109">
        <f>SUM(H10:H29)</f>
        <v>236400</v>
      </c>
    </row>
    <row r="31" spans="1:18" s="9" customFormat="1" ht="102" customHeight="1">
      <c r="A31" s="60"/>
      <c r="B31" s="60"/>
      <c r="C31" s="60"/>
      <c r="D31" s="80"/>
      <c r="E31" s="110" t="s">
        <v>183</v>
      </c>
      <c r="F31" s="110"/>
      <c r="G31" s="110"/>
      <c r="H31" s="81"/>
      <c r="I31" s="36"/>
      <c r="J31" s="36"/>
      <c r="K31" s="36"/>
      <c r="L31" s="36"/>
      <c r="M31" s="36"/>
      <c r="N31" s="36"/>
      <c r="O31" s="36"/>
      <c r="P31" s="36"/>
      <c r="Q31" s="36"/>
      <c r="R31" s="36"/>
    </row>
    <row r="32" spans="1:18" ht="15.6">
      <c r="I32" s="10"/>
      <c r="J32" s="10"/>
      <c r="K32" s="10"/>
      <c r="L32" s="10"/>
      <c r="M32" s="10"/>
      <c r="N32" s="10"/>
      <c r="O32" s="10"/>
      <c r="P32" s="10"/>
      <c r="Q32" s="10"/>
      <c r="R32" s="10"/>
    </row>
    <row r="33" spans="5:5">
      <c r="E33" s="100"/>
    </row>
  </sheetData>
  <mergeCells count="1">
    <mergeCell ref="E31:G31"/>
  </mergeCells>
  <pageMargins left="0.25" right="0.25" top="0.75" bottom="0.75" header="0.3" footer="0.3"/>
  <pageSetup paperSiz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47d0d5d-af20-4026-86d1-9d0d597e65ab" xsi:nil="true"/>
    <lcf76f155ced4ddcb4097134ff3c332f xmlns="04aa990b-0be2-4c97-b9a9-0351f3d0f696">
      <Terms xmlns="http://schemas.microsoft.com/office/infopath/2007/PartnerControls"/>
    </lcf76f155ced4ddcb4097134ff3c332f>
    <MediaServiceKeyPoints xmlns="04aa990b-0be2-4c97-b9a9-0351f3d0f696" xsi:nil="true"/>
    <MediaServiceDateTaken xmlns="04aa990b-0be2-4c97-b9a9-0351f3d0f696" xsi:nil="true"/>
    <MediaServiceMetadata xmlns="04aa990b-0be2-4c97-b9a9-0351f3d0f696" xsi:nil="true"/>
    <MediaServiceAutoKeyPoints xmlns="04aa990b-0be2-4c97-b9a9-0351f3d0f696" xsi:nil="true"/>
    <MediaServiceLocation xmlns="04aa990b-0be2-4c97-b9a9-0351f3d0f696" xsi:nil="true"/>
    <MediaServiceEventHashCode xmlns="04aa990b-0be2-4c97-b9a9-0351f3d0f696" xsi:nil="true"/>
    <MediaServiceGenerationTime xmlns="04aa990b-0be2-4c97-b9a9-0351f3d0f696" xsi:nil="true"/>
    <MediaServiceFastMetadata xmlns="04aa990b-0be2-4c97-b9a9-0351f3d0f696" xsi:nil="true"/>
    <MediaServiceOCR xmlns="04aa990b-0be2-4c97-b9a9-0351f3d0f696" xsi:nil="true"/>
    <SharedWithUsers xmlns="047d0d5d-af20-4026-86d1-9d0d597e65ab">
      <UserInfo>
        <DisplayName>Shewhat Zeru</DisplayName>
        <AccountId>250</AccountId>
        <AccountType/>
      </UserInfo>
      <UserInfo>
        <DisplayName>Chris Shepherd</DisplayName>
        <AccountId>18</AccountId>
        <AccountType/>
      </UserInfo>
      <UserInfo>
        <DisplayName>Geneviève Edmonds</DisplayName>
        <AccountId>12</AccountId>
        <AccountType/>
      </UserInfo>
      <UserInfo>
        <DisplayName>Zakiyya Nazroo</DisplayName>
        <AccountId>254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65D7423C1D8A40B8A6D6DA41E72B6A" ma:contentTypeVersion="17" ma:contentTypeDescription="Create a new document." ma:contentTypeScope="" ma:versionID="aeee6a3309d2e7977cbdade4077b0a46">
  <xsd:schema xmlns:xsd="http://www.w3.org/2001/XMLSchema" xmlns:xs="http://www.w3.org/2001/XMLSchema" xmlns:p="http://schemas.microsoft.com/office/2006/metadata/properties" xmlns:ns2="04aa990b-0be2-4c97-b9a9-0351f3d0f696" xmlns:ns3="047d0d5d-af20-4026-86d1-9d0d597e65ab" targetNamespace="http://schemas.microsoft.com/office/2006/metadata/properties" ma:root="true" ma:fieldsID="44d7f0205c3b39808c3a52e1be2cc2b8" ns2:_="" ns3:_="">
    <xsd:import namespace="04aa990b-0be2-4c97-b9a9-0351f3d0f696"/>
    <xsd:import namespace="047d0d5d-af20-4026-86d1-9d0d597e65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aa990b-0be2-4c97-b9a9-0351f3d0f6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27d27d3-46b3-40b9-afe7-3a549b099f68"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7d0d5d-af20-4026-86d1-9d0d597e65a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23a6883-83c3-4f39-8676-9b819fa48268}" ma:internalName="TaxCatchAll" ma:showField="CatchAllData" ma:web="047d0d5d-af20-4026-86d1-9d0d597e65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1A32162-D484-4CE6-A9D0-6C44E67BF96F}"/>
</file>

<file path=customXml/itemProps2.xml><?xml version="1.0" encoding="utf-8"?>
<ds:datastoreItem xmlns:ds="http://schemas.openxmlformats.org/officeDocument/2006/customXml" ds:itemID="{FAA2EF9A-52AE-486C-A8F4-F7DE7DAA34CA}"/>
</file>

<file path=customXml/itemProps3.xml><?xml version="1.0" encoding="utf-8"?>
<ds:datastoreItem xmlns:ds="http://schemas.openxmlformats.org/officeDocument/2006/customXml" ds:itemID="{3639C984-CB23-4BDA-972D-75582B82BED2}"/>
</file>

<file path=customXml/itemProps4.xml><?xml version="1.0" encoding="utf-8"?>
<ds:datastoreItem xmlns:ds="http://schemas.openxmlformats.org/officeDocument/2006/customXml" ds:itemID="{63A86174-D392-4EF1-9D3D-627E8DD77E3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FI-YI SampleProjectPlan-Budget EN</dc:title>
  <dc:subject/>
  <dc:creator>Diane Der</dc:creator>
  <cp:keywords/>
  <dc:description/>
  <cp:lastModifiedBy>Claire Carrier</cp:lastModifiedBy>
  <cp:revision/>
  <dcterms:created xsi:type="dcterms:W3CDTF">2018-08-27T17:53:32Z</dcterms:created>
  <dcterms:modified xsi:type="dcterms:W3CDTF">2023-05-09T14:12:10Z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0x0101002865D7423C1D8A40B8A6D6DA41E72B6A</vt:lpwstr>
  </property>
  <property fmtid="{D5CDD505-2E9C-101B-9397-08002B2CF9AE}" pid="3" name="MediaServiceMetadata">
    <vt:lpwstr/>
  </property>
  <property fmtid="{D5CDD505-2E9C-101B-9397-08002B2CF9AE}" pid="4" name="MediaServiceFastMetadata">
    <vt:lpwstr/>
  </property>
  <property fmtid="{D5CDD505-2E9C-101B-9397-08002B2CF9AE}" pid="5" name="MediaServiceDateTaken">
    <vt:lpwstr/>
  </property>
  <property fmtid="{D5CDD505-2E9C-101B-9397-08002B2CF9AE}" pid="6" name="MediaServiceAutoTags">
    <vt:lpwstr/>
  </property>
  <property fmtid="{D5CDD505-2E9C-101B-9397-08002B2CF9AE}" pid="7" name="MediaServiceOCR">
    <vt:lpwstr/>
  </property>
  <property fmtid="{D5CDD505-2E9C-101B-9397-08002B2CF9AE}" pid="8" name="MediaServiceLocation">
    <vt:lpwstr/>
  </property>
  <property fmtid="{D5CDD505-2E9C-101B-9397-08002B2CF9AE}" pid="9" name="MediaServiceEventHashCode">
    <vt:lpwstr/>
  </property>
  <property fmtid="{D5CDD505-2E9C-101B-9397-08002B2CF9AE}" pid="10" name="MediaServiceGenerationTime">
    <vt:lpwstr/>
  </property>
  <property fmtid="{D5CDD505-2E9C-101B-9397-08002B2CF9AE}" pid="11" name="MediaServiceAutoKeyPoints">
    <vt:lpwstr/>
  </property>
  <property fmtid="{D5CDD505-2E9C-101B-9397-08002B2CF9AE}" pid="12" name="MediaServiceKeyPoints">
    <vt:lpwstr/>
  </property>
  <property fmtid="{D5CDD505-2E9C-101B-9397-08002B2CF9AE}" pid="13" name="display_urn:schemas-microsoft-com:office:office#SharedWithUsers">
    <vt:lpwstr>Shewhat Zeru;Chris Shepherd;Geneviève Edmonds;Zakiyya Nazroo</vt:lpwstr>
  </property>
  <property fmtid="{D5CDD505-2E9C-101B-9397-08002B2CF9AE}" pid="14" name="SharedWithUsers">
    <vt:lpwstr>250;#Shewhat Zeru;#18;#Chris Shepherd;#12;#Geneviève Edmonds;#254;#Zakiyya Nazroo</vt:lpwstr>
  </property>
  <property fmtid="{D5CDD505-2E9C-101B-9397-08002B2CF9AE}" pid="15" name="MediaServiceImageTags">
    <vt:lpwstr/>
  </property>
</Properties>
</file>