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hepherd.TRILLIUM\Desktop\"/>
    </mc:Choice>
  </mc:AlternateContent>
  <bookViews>
    <workbookView xWindow="0" yWindow="0" windowWidth="28800" windowHeight="11610" tabRatio="805"/>
  </bookViews>
  <sheets>
    <sheet name="Q4 Jan - Mar 2018" sheetId="34" r:id="rId1"/>
  </sheets>
  <definedNames>
    <definedName name="_xlnm._FilterDatabase" localSheetId="0" hidden="1">'Q4 Jan - Mar 2018'!$A$1:$W$37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4" l="1"/>
  <c r="J8" i="34"/>
  <c r="I14" i="34" l="1"/>
  <c r="J37" i="34"/>
  <c r="K37" i="34"/>
  <c r="J36" i="34"/>
  <c r="I36" i="34"/>
  <c r="K14" i="34"/>
  <c r="J4" i="34" l="1"/>
  <c r="I10" i="34" l="1"/>
  <c r="J9" i="34"/>
  <c r="I8" i="34"/>
  <c r="J13" i="34"/>
  <c r="L34" i="34" l="1"/>
  <c r="L33" i="34"/>
  <c r="J27" i="34" l="1"/>
  <c r="L25" i="34"/>
  <c r="Q17" i="34"/>
  <c r="Q23" i="34"/>
  <c r="Q24" i="34"/>
  <c r="Q22" i="34"/>
  <c r="J25" i="34"/>
  <c r="Q37" i="34"/>
  <c r="Q36" i="34"/>
  <c r="Q16" i="34"/>
  <c r="Q15" i="34"/>
  <c r="Q14" i="34"/>
  <c r="Q12" i="34"/>
  <c r="Q6" i="34"/>
  <c r="Q5" i="34"/>
  <c r="Q4" i="34"/>
  <c r="Q3" i="34"/>
  <c r="Q2" i="34"/>
  <c r="Q10" i="34"/>
  <c r="Q9" i="34"/>
  <c r="Q7" i="34"/>
  <c r="Q8" i="34"/>
  <c r="Q13" i="34"/>
  <c r="Q11" i="34"/>
  <c r="Q35" i="34"/>
  <c r="Q34" i="34"/>
  <c r="Q33" i="34"/>
  <c r="Q31" i="34"/>
  <c r="Q30" i="34"/>
  <c r="Q32" i="34"/>
  <c r="Q29" i="34"/>
  <c r="Q26" i="34"/>
  <c r="Q27" i="34"/>
  <c r="Q21" i="34"/>
  <c r="Q20" i="34"/>
  <c r="Q19" i="34"/>
  <c r="Q18" i="34"/>
  <c r="Q25" i="34" l="1"/>
</calcChain>
</file>

<file path=xl/sharedStrings.xml><?xml version="1.0" encoding="utf-8"?>
<sst xmlns="http://schemas.openxmlformats.org/spreadsheetml/2006/main" count="161" uniqueCount="55">
  <si>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</si>
  <si>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</si>
  <si>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</si>
  <si>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</si>
  <si>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</si>
  <si>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</si>
  <si>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</si>
  <si>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</si>
  <si>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</si>
  <si>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</si>
  <si>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</si>
  <si>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</si>
  <si>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</si>
  <si>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</si>
  <si>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</si>
  <si>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</si>
  <si>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</si>
  <si>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Chief Executive Officer</t>
  </si>
  <si>
    <t>Waterloo, ON</t>
  </si>
  <si>
    <t>Board Member</t>
  </si>
  <si>
    <t>Accommodation</t>
  </si>
  <si>
    <t>Blair Dimock</t>
  </si>
  <si>
    <t>VP, Community Investments</t>
  </si>
  <si>
    <t>Kitchener, ON</t>
  </si>
  <si>
    <t>Ottawa, ON</t>
  </si>
  <si>
    <t>Travel to attend Board meeting</t>
  </si>
  <si>
    <t>Travel to attend granting meeting</t>
  </si>
  <si>
    <t>Travel to attend a sector-related meeting</t>
  </si>
  <si>
    <t>Hamilton, ON</t>
  </si>
  <si>
    <t>Barrie, ON</t>
  </si>
  <si>
    <t>Vancouver, BC</t>
  </si>
  <si>
    <t>Susan Scotti</t>
  </si>
  <si>
    <t>Kingston, ON</t>
  </si>
  <si>
    <t>Brantford, ON</t>
  </si>
  <si>
    <t>Travel to attend sector-related conference</t>
  </si>
  <si>
    <t>Peterborough, ON</t>
  </si>
  <si>
    <t>Travel to attend sector-related meeting</t>
  </si>
  <si>
    <t xml:space="preserve">Travel to attend event on Foundation business </t>
  </si>
  <si>
    <t>Ina Gutium</t>
  </si>
  <si>
    <t>Beth Puddicombe</t>
  </si>
  <si>
    <t>Board member</t>
  </si>
  <si>
    <t>Tracey Elop</t>
  </si>
  <si>
    <t>Jeffrey Cyr</t>
  </si>
  <si>
    <t>Cameron Clark</t>
  </si>
  <si>
    <t>Travel to attend off-site meeting</t>
  </si>
  <si>
    <t>Guelph, ON</t>
  </si>
  <si>
    <t>VP, Talent and Corporate Services</t>
  </si>
  <si>
    <t>Katharine Bambrick</t>
  </si>
  <si>
    <t>VP, Partnerships &amp; Knowledge</t>
  </si>
  <si>
    <t>Thames Valley, ON</t>
  </si>
  <si>
    <t>Burlington, ON</t>
  </si>
  <si>
    <t>Freelton, ON</t>
  </si>
  <si>
    <t>Walkerton, ON</t>
  </si>
  <si>
    <t>Newmarket, ON</t>
  </si>
  <si>
    <t>John Judith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</si>
</sst>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yyyy\-mm\-dd;@"/>
    <numFmt numFmtId="166" formatCode="0_);\(0\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44" fontId="2" fillId="2" borderId="1" xfId="1" applyNumberFormat="1" applyFont="1" applyFill="1" applyBorder="1" applyAlignment="1">
      <alignment horizontal="right"/>
    </xf>
    <xf numFmtId="44" fontId="2" fillId="0" borderId="1" xfId="0" applyNumberFormat="1" applyFont="1" applyFill="1" applyBorder="1" applyAlignment="1">
      <alignment horizontal="right"/>
    </xf>
    <xf numFmtId="44" fontId="2" fillId="0" borderId="1" xfId="1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165" fontId="4" fillId="3" borderId="1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horizontal="left"/>
    </xf>
    <xf numFmtId="44" fontId="2" fillId="0" borderId="1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1" xfId="0" applyNumberFormat="1" applyFont="1" applyFill="1" applyBorder="1" applyAlignment="1"/>
    <xf numFmtId="0" fontId="2" fillId="0" borderId="0" xfId="0" applyFont="1" applyFill="1" applyBorder="1"/>
    <xf numFmtId="43" fontId="4" fillId="3" borderId="1" xfId="2" applyFont="1" applyFill="1" applyBorder="1" applyAlignment="1">
      <alignment wrapText="1"/>
    </xf>
    <xf numFmtId="43" fontId="2" fillId="0" borderId="1" xfId="2" applyFont="1" applyFill="1" applyBorder="1" applyAlignment="1">
      <alignment horizontal="right"/>
    </xf>
    <xf numFmtId="43" fontId="2" fillId="0" borderId="1" xfId="2" applyFont="1" applyFill="1" applyBorder="1"/>
    <xf numFmtId="43" fontId="0" fillId="0" borderId="0" xfId="2" applyFont="1"/>
    <xf numFmtId="43" fontId="2" fillId="0" borderId="1" xfId="2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wrapText="1"/>
    </xf>
    <xf numFmtId="0" fontId="0" fillId="0" borderId="0" xfId="0" applyFill="1" applyBorder="1"/>
    <xf numFmtId="44" fontId="2" fillId="2" borderId="3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44" fontId="2" fillId="0" borderId="0" xfId="0" applyNumberFormat="1" applyFont="1" applyFill="1" applyBorder="1" applyAlignment="1">
      <alignment horizontal="left"/>
    </xf>
    <xf numFmtId="44" fontId="2" fillId="0" borderId="0" xfId="0" applyNumberFormat="1" applyFont="1" applyFill="1" applyAlignment="1">
      <alignment horizontal="left"/>
    </xf>
    <xf numFmtId="0" fontId="2" fillId="0" borderId="2" xfId="0" applyFont="1" applyFill="1" applyBorder="1" applyAlignment="1">
      <alignment wrapText="1"/>
    </xf>
    <xf numFmtId="166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left"/>
    </xf>
    <xf numFmtId="44" fontId="0" fillId="0" borderId="0" xfId="0" applyNumberFormat="1" applyFill="1" applyBorder="1"/>
    <xf numFmtId="0" fontId="3" fillId="0" borderId="2" xfId="0" applyFont="1" applyFill="1" applyBorder="1" applyAlignment="1">
      <alignment wrapText="1"/>
    </xf>
    <xf numFmtId="166" fontId="2" fillId="0" borderId="1" xfId="0" applyNumberFormat="1" applyFont="1" applyFill="1" applyBorder="1" applyAlignment="1"/>
    <xf numFmtId="44" fontId="5" fillId="0" borderId="0" xfId="0" applyNumberFormat="1" applyFont="1" applyFill="1" applyBorder="1" applyAlignment="1">
      <alignment horizontal="left"/>
    </xf>
    <xf numFmtId="0" fontId="2" fillId="0" borderId="2" xfId="0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workbookViewId="0">
      <pane ySplit="1" topLeftCell="A2" activePane="bottomLeft" state="frozen"/>
      <selection activeCell="E1" sqref="E1"/>
      <selection pane="bottomLeft" activeCell="K39" sqref="K39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5" width="9.875" customWidth="1"/>
    <col min="6" max="6" width="16.125" customWidth="1"/>
    <col min="9" max="10" width="9" style="22"/>
    <col min="11" max="11" width="9.125" customWidth="1"/>
    <col min="17" max="17" width="11.125" customWidth="1"/>
    <col min="18" max="18" width="9" style="26"/>
    <col min="19" max="19" width="9.375" style="26" customWidth="1"/>
    <col min="20" max="20" width="11.125" style="26" customWidth="1"/>
    <col min="21" max="21" width="9" style="26"/>
    <col min="22" max="22" width="9.625" customWidth="1"/>
  </cols>
  <sheetData>
    <row r="1" spans="1:23" ht="36" x14ac:dyDescent="0.2">
      <c r="A1" s="12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2" t="s">
        <v>5</v>
      </c>
      <c r="G1" s="12" t="s">
        <v>6</v>
      </c>
      <c r="H1" s="12" t="s">
        <v>7</v>
      </c>
      <c r="I1" s="19" t="s">
        <v>8</v>
      </c>
      <c r="J1" s="19" t="s">
        <v>9</v>
      </c>
      <c r="K1" s="19" t="s">
        <v>20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25" t="s">
        <v>15</v>
      </c>
    </row>
    <row r="2" spans="1:23" s="6" customFormat="1" ht="12" x14ac:dyDescent="0.2">
      <c r="A2" s="1" t="s">
        <v>39</v>
      </c>
      <c r="B2" s="2" t="s">
        <v>22</v>
      </c>
      <c r="C2" s="5" t="s">
        <v>37</v>
      </c>
      <c r="D2" s="14">
        <v>43080</v>
      </c>
      <c r="E2" s="14">
        <v>43080</v>
      </c>
      <c r="F2" s="7" t="s">
        <v>24</v>
      </c>
      <c r="G2" s="32"/>
      <c r="H2" s="15"/>
      <c r="I2" s="20"/>
      <c r="J2" s="20">
        <v>85.52</v>
      </c>
      <c r="K2" s="20"/>
      <c r="L2" s="11"/>
      <c r="M2" s="11"/>
      <c r="N2" s="9"/>
      <c r="O2" s="10"/>
      <c r="P2" s="10"/>
      <c r="Q2" s="27">
        <f t="shared" ref="Q2:Q27" si="0">SUM(I2:P2)</f>
        <v>85.52</v>
      </c>
      <c r="R2" s="16"/>
      <c r="S2" s="16"/>
      <c r="T2" s="16"/>
      <c r="U2" s="16"/>
    </row>
    <row r="3" spans="1:23" s="6" customFormat="1" ht="12" x14ac:dyDescent="0.2">
      <c r="A3" s="1" t="s">
        <v>39</v>
      </c>
      <c r="B3" s="2" t="s">
        <v>22</v>
      </c>
      <c r="C3" s="5" t="s">
        <v>26</v>
      </c>
      <c r="D3" s="14">
        <v>43115</v>
      </c>
      <c r="E3" s="14">
        <v>43115</v>
      </c>
      <c r="F3" s="7" t="s">
        <v>28</v>
      </c>
      <c r="G3" s="32"/>
      <c r="H3" s="15"/>
      <c r="I3" s="20"/>
      <c r="J3" s="20">
        <v>82</v>
      </c>
      <c r="K3" s="20"/>
      <c r="L3" s="11"/>
      <c r="M3" s="11"/>
      <c r="N3" s="9"/>
      <c r="O3" s="10"/>
      <c r="P3" s="10"/>
      <c r="Q3" s="27">
        <f t="shared" si="0"/>
        <v>82</v>
      </c>
      <c r="R3" s="16"/>
      <c r="S3" s="16"/>
      <c r="T3" s="16"/>
      <c r="U3" s="16"/>
    </row>
    <row r="4" spans="1:23" s="6" customFormat="1" ht="12" x14ac:dyDescent="0.2">
      <c r="A4" s="1" t="s">
        <v>39</v>
      </c>
      <c r="B4" s="2" t="s">
        <v>22</v>
      </c>
      <c r="C4" s="5" t="s">
        <v>26</v>
      </c>
      <c r="D4" s="14">
        <v>43116</v>
      </c>
      <c r="E4" s="14">
        <v>43116</v>
      </c>
      <c r="F4" s="7" t="s">
        <v>49</v>
      </c>
      <c r="G4" s="32"/>
      <c r="H4" s="15"/>
      <c r="I4" s="20">
        <v>713.25</v>
      </c>
      <c r="J4" s="20">
        <f>57.35+26.54</f>
        <v>83.89</v>
      </c>
      <c r="K4" s="20">
        <v>144</v>
      </c>
      <c r="L4" s="11">
        <v>19.91</v>
      </c>
      <c r="M4" s="11"/>
      <c r="N4" s="9"/>
      <c r="O4" s="10"/>
      <c r="P4" s="10"/>
      <c r="Q4" s="27">
        <f t="shared" si="0"/>
        <v>961.05</v>
      </c>
      <c r="R4" s="16"/>
      <c r="S4" s="16"/>
      <c r="T4" s="16"/>
      <c r="U4" s="16"/>
    </row>
    <row r="5" spans="1:23" s="6" customFormat="1" ht="12" x14ac:dyDescent="0.2">
      <c r="A5" s="1" t="s">
        <v>39</v>
      </c>
      <c r="B5" s="2" t="s">
        <v>22</v>
      </c>
      <c r="C5" s="5" t="s">
        <v>26</v>
      </c>
      <c r="D5" s="14">
        <v>43118</v>
      </c>
      <c r="E5" s="14">
        <v>43118</v>
      </c>
      <c r="F5" s="7" t="s">
        <v>18</v>
      </c>
      <c r="G5" s="32"/>
      <c r="H5" s="15"/>
      <c r="I5" s="20"/>
      <c r="J5" s="20">
        <v>14.16</v>
      </c>
      <c r="K5" s="20"/>
      <c r="L5" s="11"/>
      <c r="M5" s="11"/>
      <c r="N5" s="9"/>
      <c r="O5" s="10"/>
      <c r="P5" s="10"/>
      <c r="Q5" s="27">
        <f t="shared" si="0"/>
        <v>14.16</v>
      </c>
      <c r="R5" s="16"/>
      <c r="S5" s="16"/>
      <c r="T5" s="16"/>
      <c r="U5" s="16"/>
    </row>
    <row r="6" spans="1:23" s="6" customFormat="1" ht="12" x14ac:dyDescent="0.2">
      <c r="A6" s="1" t="s">
        <v>39</v>
      </c>
      <c r="B6" s="31" t="s">
        <v>22</v>
      </c>
      <c r="C6" s="5" t="s">
        <v>26</v>
      </c>
      <c r="D6" s="14">
        <v>43119</v>
      </c>
      <c r="E6" s="14">
        <v>43119</v>
      </c>
      <c r="F6" s="7" t="s">
        <v>29</v>
      </c>
      <c r="G6" s="32"/>
      <c r="H6" s="15"/>
      <c r="I6" s="20"/>
      <c r="J6" s="20">
        <v>86.4</v>
      </c>
      <c r="K6" s="20"/>
      <c r="L6" s="11"/>
      <c r="M6" s="11"/>
      <c r="N6" s="9"/>
      <c r="O6" s="10"/>
      <c r="P6" s="10"/>
      <c r="Q6" s="27">
        <f t="shared" si="0"/>
        <v>86.4</v>
      </c>
      <c r="R6" s="16"/>
      <c r="S6" s="16"/>
      <c r="T6" s="16"/>
      <c r="U6" s="16"/>
    </row>
    <row r="7" spans="1:23" s="6" customFormat="1" ht="12" x14ac:dyDescent="0.2">
      <c r="A7" s="1" t="s">
        <v>21</v>
      </c>
      <c r="B7" s="8" t="s">
        <v>48</v>
      </c>
      <c r="C7" s="5" t="s">
        <v>36</v>
      </c>
      <c r="D7" s="14">
        <v>43125</v>
      </c>
      <c r="E7" s="14">
        <v>43125</v>
      </c>
      <c r="F7" s="7" t="s">
        <v>16</v>
      </c>
      <c r="G7" s="15"/>
      <c r="H7" s="17"/>
      <c r="I7" s="20"/>
      <c r="J7" s="23">
        <v>21.57</v>
      </c>
      <c r="K7" s="20"/>
      <c r="L7" s="10"/>
      <c r="M7" s="10"/>
      <c r="N7" s="9"/>
      <c r="O7" s="10"/>
      <c r="P7" s="10"/>
      <c r="Q7" s="27">
        <f t="shared" si="0"/>
        <v>21.57</v>
      </c>
      <c r="R7" s="16"/>
      <c r="S7" s="16"/>
      <c r="T7" s="16"/>
      <c r="U7" s="16"/>
    </row>
    <row r="8" spans="1:23" s="6" customFormat="1" ht="12" customHeight="1" x14ac:dyDescent="0.2">
      <c r="A8" s="1" t="s">
        <v>21</v>
      </c>
      <c r="B8" s="35" t="s">
        <v>48</v>
      </c>
      <c r="C8" s="5" t="s">
        <v>27</v>
      </c>
      <c r="D8" s="14">
        <v>43131</v>
      </c>
      <c r="E8" s="14">
        <v>43132</v>
      </c>
      <c r="F8" s="7" t="s">
        <v>24</v>
      </c>
      <c r="G8" s="10"/>
      <c r="H8" s="15"/>
      <c r="I8" s="20">
        <f>253.54+42</f>
        <v>295.53999999999996</v>
      </c>
      <c r="J8" s="20">
        <f>46.66+57+68.05+53.1</f>
        <v>224.80999999999997</v>
      </c>
      <c r="K8" s="20">
        <v>143.52000000000001</v>
      </c>
      <c r="L8" s="11">
        <v>83.75</v>
      </c>
      <c r="M8" s="11"/>
      <c r="N8" s="9"/>
      <c r="O8" s="10"/>
      <c r="P8" s="10"/>
      <c r="Q8" s="27">
        <f t="shared" si="0"/>
        <v>747.61999999999989</v>
      </c>
      <c r="R8" s="16"/>
      <c r="S8" s="29"/>
      <c r="T8" s="16"/>
      <c r="U8" s="16"/>
      <c r="W8" s="30"/>
    </row>
    <row r="9" spans="1:23" s="6" customFormat="1" ht="12" customHeight="1" x14ac:dyDescent="0.2">
      <c r="A9" s="1" t="s">
        <v>21</v>
      </c>
      <c r="B9" s="35" t="s">
        <v>48</v>
      </c>
      <c r="C9" s="5" t="s">
        <v>34</v>
      </c>
      <c r="D9" s="14">
        <v>43181</v>
      </c>
      <c r="E9" s="14">
        <v>43182</v>
      </c>
      <c r="F9" s="7" t="s">
        <v>30</v>
      </c>
      <c r="G9" s="10"/>
      <c r="H9" s="15"/>
      <c r="I9" s="20"/>
      <c r="J9" s="20">
        <f>54.71+12.64+7.75</f>
        <v>75.099999999999994</v>
      </c>
      <c r="K9" s="20">
        <v>448</v>
      </c>
      <c r="L9" s="10"/>
      <c r="M9" s="10"/>
      <c r="N9" s="9"/>
      <c r="O9" s="10"/>
      <c r="P9" s="10"/>
      <c r="Q9" s="27">
        <f t="shared" si="0"/>
        <v>523.1</v>
      </c>
      <c r="R9" s="16"/>
      <c r="S9" s="29"/>
      <c r="T9" s="16"/>
      <c r="U9" s="16"/>
      <c r="W9" s="30"/>
    </row>
    <row r="10" spans="1:23" s="6" customFormat="1" ht="12" x14ac:dyDescent="0.2">
      <c r="A10" s="1" t="s">
        <v>21</v>
      </c>
      <c r="B10" s="35" t="s">
        <v>48</v>
      </c>
      <c r="C10" s="5" t="s">
        <v>27</v>
      </c>
      <c r="D10" s="14">
        <v>43181</v>
      </c>
      <c r="E10" s="14">
        <v>43183</v>
      </c>
      <c r="F10" s="4" t="s">
        <v>30</v>
      </c>
      <c r="G10" s="32"/>
      <c r="H10" s="15"/>
      <c r="I10" s="20">
        <f>741.83+151+100</f>
        <v>992.83</v>
      </c>
      <c r="J10" s="20"/>
      <c r="K10" s="20"/>
      <c r="L10" s="11"/>
      <c r="M10" s="11"/>
      <c r="N10" s="9"/>
      <c r="O10" s="10"/>
      <c r="P10" s="10"/>
      <c r="Q10" s="27">
        <f t="shared" si="0"/>
        <v>992.83</v>
      </c>
      <c r="R10" s="16"/>
      <c r="S10" s="29"/>
      <c r="T10" s="16"/>
      <c r="U10" s="16"/>
    </row>
    <row r="11" spans="1:23" s="6" customFormat="1" ht="12" x14ac:dyDescent="0.2">
      <c r="A11" s="1" t="s">
        <v>43</v>
      </c>
      <c r="B11" s="24" t="s">
        <v>19</v>
      </c>
      <c r="C11" s="5" t="s">
        <v>26</v>
      </c>
      <c r="D11" s="14">
        <v>43121</v>
      </c>
      <c r="E11" s="14">
        <v>43122</v>
      </c>
      <c r="F11" s="7" t="s">
        <v>16</v>
      </c>
      <c r="G11" s="15"/>
      <c r="H11" s="17"/>
      <c r="I11" s="20">
        <f>465.14+102.33</f>
        <v>567.47</v>
      </c>
      <c r="J11" s="20"/>
      <c r="K11" s="20">
        <v>138.58000000000001</v>
      </c>
      <c r="L11" s="10"/>
      <c r="M11" s="10"/>
      <c r="N11" s="9"/>
      <c r="O11" s="10"/>
      <c r="P11" s="10"/>
      <c r="Q11" s="27">
        <f t="shared" si="0"/>
        <v>706.05000000000007</v>
      </c>
      <c r="R11" s="16"/>
      <c r="S11" s="29"/>
      <c r="T11" s="16"/>
      <c r="U11" s="16"/>
    </row>
    <row r="12" spans="1:23" s="6" customFormat="1" ht="12" x14ac:dyDescent="0.2">
      <c r="A12" s="1" t="s">
        <v>43</v>
      </c>
      <c r="B12" s="24" t="s">
        <v>19</v>
      </c>
      <c r="C12" s="5" t="s">
        <v>25</v>
      </c>
      <c r="D12" s="14">
        <v>43159</v>
      </c>
      <c r="E12" s="14">
        <v>43161</v>
      </c>
      <c r="F12" s="7" t="s">
        <v>16</v>
      </c>
      <c r="G12" s="32"/>
      <c r="H12" s="15"/>
      <c r="I12" s="20">
        <v>409.24</v>
      </c>
      <c r="J12" s="20"/>
      <c r="K12" s="20"/>
      <c r="L12" s="11"/>
      <c r="M12" s="11"/>
      <c r="N12" s="9"/>
      <c r="O12" s="10"/>
      <c r="P12" s="10"/>
      <c r="Q12" s="27">
        <f t="shared" si="0"/>
        <v>409.24</v>
      </c>
      <c r="R12" s="16"/>
      <c r="S12" s="29"/>
      <c r="T12" s="16"/>
      <c r="U12" s="16"/>
    </row>
    <row r="13" spans="1:23" s="6" customFormat="1" ht="12" x14ac:dyDescent="0.2">
      <c r="A13" s="4" t="s">
        <v>38</v>
      </c>
      <c r="B13" s="38" t="s">
        <v>46</v>
      </c>
      <c r="C13" s="2" t="s">
        <v>44</v>
      </c>
      <c r="D13" s="14">
        <v>43178</v>
      </c>
      <c r="E13" s="14">
        <v>43181</v>
      </c>
      <c r="F13" s="7" t="s">
        <v>16</v>
      </c>
      <c r="G13" s="10"/>
      <c r="H13" s="15"/>
      <c r="I13" s="20"/>
      <c r="J13" s="20">
        <f>8.75+9</f>
        <v>17.75</v>
      </c>
      <c r="K13" s="20"/>
      <c r="L13" s="11"/>
      <c r="M13" s="11"/>
      <c r="N13" s="9"/>
      <c r="O13" s="10"/>
      <c r="P13" s="10"/>
      <c r="Q13" s="27">
        <f t="shared" si="0"/>
        <v>17.75</v>
      </c>
      <c r="R13" s="16"/>
      <c r="S13" s="29"/>
      <c r="T13" s="16"/>
      <c r="U13" s="16"/>
    </row>
    <row r="14" spans="1:23" s="6" customFormat="1" ht="12" x14ac:dyDescent="0.2">
      <c r="A14" s="4" t="s">
        <v>42</v>
      </c>
      <c r="B14" s="24" t="s">
        <v>19</v>
      </c>
      <c r="C14" s="5" t="s">
        <v>25</v>
      </c>
      <c r="D14" s="14">
        <v>43159</v>
      </c>
      <c r="E14" s="14">
        <v>43160</v>
      </c>
      <c r="F14" s="7" t="s">
        <v>16</v>
      </c>
      <c r="G14" s="36"/>
      <c r="H14" s="17"/>
      <c r="I14" s="20">
        <f>586.25+33.9</f>
        <v>620.15</v>
      </c>
      <c r="J14" s="20">
        <v>107</v>
      </c>
      <c r="K14" s="20">
        <f>164.25+164.25</f>
        <v>328.5</v>
      </c>
      <c r="L14" s="10">
        <v>19.91</v>
      </c>
      <c r="M14" s="10"/>
      <c r="N14" s="9"/>
      <c r="O14" s="10"/>
      <c r="P14" s="10"/>
      <c r="Q14" s="27">
        <f t="shared" si="0"/>
        <v>1075.5600000000002</v>
      </c>
      <c r="R14" s="16"/>
      <c r="S14" s="29"/>
      <c r="T14" s="16"/>
      <c r="U14" s="16"/>
    </row>
    <row r="15" spans="1:23" s="6" customFormat="1" ht="12" x14ac:dyDescent="0.2">
      <c r="A15" s="4" t="s">
        <v>54</v>
      </c>
      <c r="B15" s="4" t="s">
        <v>19</v>
      </c>
      <c r="C15" s="5" t="s">
        <v>25</v>
      </c>
      <c r="D15" s="14">
        <v>43047</v>
      </c>
      <c r="E15" s="14">
        <v>43047</v>
      </c>
      <c r="F15" s="7" t="s">
        <v>16</v>
      </c>
      <c r="G15" s="32"/>
      <c r="H15" s="15"/>
      <c r="I15" s="20"/>
      <c r="J15" s="20">
        <v>51.2</v>
      </c>
      <c r="K15" s="20"/>
      <c r="L15" s="11"/>
      <c r="M15" s="11"/>
      <c r="N15" s="9"/>
      <c r="O15" s="10"/>
      <c r="P15" s="10"/>
      <c r="Q15" s="27">
        <f t="shared" si="0"/>
        <v>51.2</v>
      </c>
      <c r="R15" s="16"/>
      <c r="S15" s="29"/>
      <c r="T15" s="16"/>
      <c r="U15" s="16"/>
    </row>
    <row r="16" spans="1:23" s="6" customFormat="1" ht="12" x14ac:dyDescent="0.2">
      <c r="A16" s="4" t="s">
        <v>54</v>
      </c>
      <c r="B16" s="24" t="s">
        <v>19</v>
      </c>
      <c r="C16" s="5" t="s">
        <v>25</v>
      </c>
      <c r="D16" s="14">
        <v>43160</v>
      </c>
      <c r="E16" s="14">
        <v>43160</v>
      </c>
      <c r="F16" s="7" t="s">
        <v>16</v>
      </c>
      <c r="G16" s="17"/>
      <c r="H16" s="17"/>
      <c r="I16" s="20"/>
      <c r="J16" s="20">
        <v>38</v>
      </c>
      <c r="K16" s="20"/>
      <c r="L16" s="10"/>
      <c r="M16" s="10"/>
      <c r="N16" s="9"/>
      <c r="O16" s="10"/>
      <c r="P16" s="10"/>
      <c r="Q16" s="27">
        <f t="shared" si="0"/>
        <v>38</v>
      </c>
      <c r="R16" s="16"/>
      <c r="S16" s="29"/>
      <c r="T16" s="16"/>
      <c r="U16" s="16"/>
    </row>
    <row r="17" spans="1:21" s="6" customFormat="1" ht="12" x14ac:dyDescent="0.2">
      <c r="A17" s="4" t="s">
        <v>47</v>
      </c>
      <c r="B17" s="24" t="s">
        <v>17</v>
      </c>
      <c r="C17" s="5" t="s">
        <v>34</v>
      </c>
      <c r="D17" s="14">
        <v>43047</v>
      </c>
      <c r="E17" s="14">
        <v>43047</v>
      </c>
      <c r="F17" s="7" t="s">
        <v>16</v>
      </c>
      <c r="G17" s="15"/>
      <c r="H17" s="17"/>
      <c r="I17" s="20"/>
      <c r="J17" s="23"/>
      <c r="K17" s="20"/>
      <c r="L17" s="10">
        <v>11.06</v>
      </c>
      <c r="M17" s="10"/>
      <c r="N17" s="9"/>
      <c r="O17" s="10"/>
      <c r="P17" s="10"/>
      <c r="Q17" s="27">
        <f t="shared" si="0"/>
        <v>11.06</v>
      </c>
      <c r="R17" s="16"/>
      <c r="S17" s="29"/>
      <c r="T17" s="16"/>
      <c r="U17" s="16"/>
    </row>
    <row r="18" spans="1:21" s="6" customFormat="1" ht="12" x14ac:dyDescent="0.2">
      <c r="A18" s="4" t="s">
        <v>47</v>
      </c>
      <c r="B18" s="24" t="s">
        <v>17</v>
      </c>
      <c r="C18" s="5" t="s">
        <v>37</v>
      </c>
      <c r="D18" s="14">
        <v>43069</v>
      </c>
      <c r="E18" s="14">
        <v>43069</v>
      </c>
      <c r="F18" s="7" t="s">
        <v>50</v>
      </c>
      <c r="G18" s="15"/>
      <c r="H18" s="17"/>
      <c r="I18" s="20"/>
      <c r="J18" s="23">
        <v>40</v>
      </c>
      <c r="K18" s="20"/>
      <c r="L18" s="10"/>
      <c r="M18" s="10"/>
      <c r="N18" s="9"/>
      <c r="O18" s="10"/>
      <c r="P18" s="10"/>
      <c r="Q18" s="27">
        <f t="shared" si="0"/>
        <v>40</v>
      </c>
      <c r="R18" s="16"/>
      <c r="S18" s="29"/>
      <c r="T18" s="16"/>
      <c r="U18" s="16"/>
    </row>
    <row r="19" spans="1:21" s="6" customFormat="1" ht="12" x14ac:dyDescent="0.2">
      <c r="A19" s="4" t="s">
        <v>47</v>
      </c>
      <c r="B19" s="24" t="s">
        <v>17</v>
      </c>
      <c r="C19" s="5" t="s">
        <v>37</v>
      </c>
      <c r="D19" s="14">
        <v>43089</v>
      </c>
      <c r="E19" s="14">
        <v>43089</v>
      </c>
      <c r="F19" s="7" t="s">
        <v>51</v>
      </c>
      <c r="G19" s="10"/>
      <c r="H19" s="15"/>
      <c r="I19" s="20"/>
      <c r="J19" s="20">
        <v>28</v>
      </c>
      <c r="K19" s="20"/>
      <c r="L19" s="11"/>
      <c r="M19" s="11"/>
      <c r="N19" s="9"/>
      <c r="O19" s="10"/>
      <c r="P19" s="10"/>
      <c r="Q19" s="27">
        <f t="shared" si="0"/>
        <v>28</v>
      </c>
      <c r="R19" s="16"/>
      <c r="S19" s="29"/>
      <c r="T19" s="16"/>
      <c r="U19" s="16"/>
    </row>
    <row r="20" spans="1:21" s="6" customFormat="1" ht="12" x14ac:dyDescent="0.2">
      <c r="A20" s="4" t="s">
        <v>47</v>
      </c>
      <c r="B20" s="24" t="s">
        <v>17</v>
      </c>
      <c r="C20" s="5" t="s">
        <v>26</v>
      </c>
      <c r="D20" s="14">
        <v>43109</v>
      </c>
      <c r="E20" s="14">
        <v>43109</v>
      </c>
      <c r="F20" s="7" t="s">
        <v>52</v>
      </c>
      <c r="G20" s="15"/>
      <c r="H20" s="17"/>
      <c r="I20" s="20"/>
      <c r="J20" s="23">
        <v>92</v>
      </c>
      <c r="K20" s="20"/>
      <c r="L20" s="10"/>
      <c r="M20" s="10"/>
      <c r="N20" s="9"/>
      <c r="O20" s="10"/>
      <c r="P20" s="10"/>
      <c r="Q20" s="27">
        <f t="shared" si="0"/>
        <v>92</v>
      </c>
      <c r="R20" s="16"/>
      <c r="S20" s="29"/>
      <c r="T20" s="16"/>
      <c r="U20" s="16"/>
    </row>
    <row r="21" spans="1:21" s="6" customFormat="1" ht="12" x14ac:dyDescent="0.2">
      <c r="A21" s="4" t="s">
        <v>47</v>
      </c>
      <c r="B21" s="4" t="s">
        <v>17</v>
      </c>
      <c r="C21" s="5" t="s">
        <v>26</v>
      </c>
      <c r="D21" s="14">
        <v>43110</v>
      </c>
      <c r="E21" s="14">
        <v>43110</v>
      </c>
      <c r="F21" s="7" t="s">
        <v>33</v>
      </c>
      <c r="G21" s="15"/>
      <c r="H21" s="17"/>
      <c r="I21" s="20"/>
      <c r="J21" s="23">
        <v>54</v>
      </c>
      <c r="K21" s="20"/>
      <c r="L21" s="10"/>
      <c r="M21" s="10"/>
      <c r="N21" s="9"/>
      <c r="O21" s="10"/>
      <c r="P21" s="10"/>
      <c r="Q21" s="27">
        <f t="shared" si="0"/>
        <v>54</v>
      </c>
      <c r="R21" s="16"/>
      <c r="S21" s="29"/>
      <c r="T21" s="16"/>
      <c r="U21" s="16"/>
    </row>
    <row r="22" spans="1:21" s="6" customFormat="1" ht="12" x14ac:dyDescent="0.2">
      <c r="A22" s="4" t="s">
        <v>47</v>
      </c>
      <c r="B22" s="4" t="s">
        <v>17</v>
      </c>
      <c r="C22" s="5" t="s">
        <v>26</v>
      </c>
      <c r="D22" s="14">
        <v>43115</v>
      </c>
      <c r="E22" s="14">
        <v>43117</v>
      </c>
      <c r="F22" s="7" t="s">
        <v>32</v>
      </c>
      <c r="G22" s="15"/>
      <c r="H22" s="17"/>
      <c r="I22" s="20"/>
      <c r="J22" s="23"/>
      <c r="K22" s="20">
        <v>236.56</v>
      </c>
      <c r="L22" s="10">
        <v>56.8</v>
      </c>
      <c r="M22" s="10"/>
      <c r="N22" s="9"/>
      <c r="O22" s="10"/>
      <c r="P22" s="10"/>
      <c r="Q22" s="27">
        <f t="shared" si="0"/>
        <v>293.36</v>
      </c>
      <c r="R22" s="16"/>
      <c r="S22" s="29"/>
      <c r="T22" s="16"/>
      <c r="U22" s="16"/>
    </row>
    <row r="23" spans="1:21" s="6" customFormat="1" ht="12" x14ac:dyDescent="0.2">
      <c r="A23" s="4" t="s">
        <v>47</v>
      </c>
      <c r="B23" s="4" t="s">
        <v>17</v>
      </c>
      <c r="C23" s="5" t="s">
        <v>26</v>
      </c>
      <c r="D23" s="14">
        <v>43115</v>
      </c>
      <c r="E23" s="14">
        <v>43116</v>
      </c>
      <c r="F23" s="7" t="s">
        <v>32</v>
      </c>
      <c r="G23" s="15"/>
      <c r="H23" s="17"/>
      <c r="I23" s="20"/>
      <c r="J23" s="23">
        <v>109.6</v>
      </c>
      <c r="K23" s="20"/>
      <c r="L23" s="10"/>
      <c r="M23" s="10"/>
      <c r="N23" s="9"/>
      <c r="O23" s="10"/>
      <c r="P23" s="10"/>
      <c r="Q23" s="27">
        <f t="shared" si="0"/>
        <v>109.6</v>
      </c>
      <c r="R23" s="16"/>
      <c r="S23" s="29"/>
      <c r="T23" s="16"/>
      <c r="U23" s="16"/>
    </row>
    <row r="24" spans="1:21" s="6" customFormat="1" ht="12" x14ac:dyDescent="0.2">
      <c r="A24" s="4" t="s">
        <v>47</v>
      </c>
      <c r="B24" s="4" t="s">
        <v>17</v>
      </c>
      <c r="C24" s="5" t="s">
        <v>26</v>
      </c>
      <c r="D24" s="14">
        <v>43117</v>
      </c>
      <c r="E24" s="14">
        <v>43117</v>
      </c>
      <c r="F24" s="7" t="s">
        <v>35</v>
      </c>
      <c r="G24" s="15"/>
      <c r="H24" s="17"/>
      <c r="I24" s="20"/>
      <c r="J24" s="23">
        <v>146</v>
      </c>
      <c r="K24" s="20"/>
      <c r="L24" s="10"/>
      <c r="M24" s="10"/>
      <c r="N24" s="9"/>
      <c r="O24" s="10"/>
      <c r="P24" s="10"/>
      <c r="Q24" s="27">
        <f t="shared" si="0"/>
        <v>146</v>
      </c>
      <c r="R24" s="16"/>
      <c r="S24" s="29"/>
      <c r="T24" s="16"/>
      <c r="U24" s="16"/>
    </row>
    <row r="25" spans="1:21" s="6" customFormat="1" ht="12" x14ac:dyDescent="0.2">
      <c r="A25" s="4" t="s">
        <v>47</v>
      </c>
      <c r="B25" s="4" t="s">
        <v>17</v>
      </c>
      <c r="C25" s="5" t="s">
        <v>26</v>
      </c>
      <c r="D25" s="14">
        <v>43118</v>
      </c>
      <c r="E25" s="14">
        <v>43119</v>
      </c>
      <c r="F25" s="7" t="s">
        <v>24</v>
      </c>
      <c r="G25" s="15"/>
      <c r="H25" s="17"/>
      <c r="I25" s="20">
        <v>394.25</v>
      </c>
      <c r="J25" s="23">
        <f>56+72.21+53.1</f>
        <v>181.30999999999997</v>
      </c>
      <c r="K25" s="20">
        <v>206.96</v>
      </c>
      <c r="L25" s="10">
        <f>19.91+10.99</f>
        <v>30.9</v>
      </c>
      <c r="M25" s="10"/>
      <c r="N25" s="9"/>
      <c r="O25" s="10"/>
      <c r="P25" s="10"/>
      <c r="Q25" s="27">
        <f t="shared" si="0"/>
        <v>813.42</v>
      </c>
      <c r="R25" s="16"/>
      <c r="S25" s="29"/>
      <c r="T25" s="16"/>
      <c r="U25" s="16"/>
    </row>
    <row r="26" spans="1:21" s="6" customFormat="1" ht="12" x14ac:dyDescent="0.2">
      <c r="A26" s="4" t="s">
        <v>47</v>
      </c>
      <c r="B26" s="4" t="s">
        <v>17</v>
      </c>
      <c r="C26" s="5" t="s">
        <v>26</v>
      </c>
      <c r="D26" s="14">
        <v>43130</v>
      </c>
      <c r="E26" s="14">
        <v>43130</v>
      </c>
      <c r="F26" s="7" t="s">
        <v>53</v>
      </c>
      <c r="G26" s="15"/>
      <c r="H26" s="17"/>
      <c r="I26" s="20"/>
      <c r="J26" s="23">
        <v>65.2</v>
      </c>
      <c r="K26" s="20"/>
      <c r="L26" s="10"/>
      <c r="M26" s="10"/>
      <c r="N26" s="9"/>
      <c r="O26" s="10"/>
      <c r="P26" s="10"/>
      <c r="Q26" s="27">
        <f t="shared" si="0"/>
        <v>65.2</v>
      </c>
      <c r="R26" s="16"/>
      <c r="S26" s="29"/>
      <c r="T26" s="16"/>
      <c r="U26" s="16"/>
    </row>
    <row r="27" spans="1:21" s="6" customFormat="1" ht="12" x14ac:dyDescent="0.2">
      <c r="A27" s="4" t="s">
        <v>47</v>
      </c>
      <c r="B27" s="4" t="s">
        <v>17</v>
      </c>
      <c r="C27" s="5" t="s">
        <v>36</v>
      </c>
      <c r="D27" s="14">
        <v>43130</v>
      </c>
      <c r="E27" s="14">
        <v>43130</v>
      </c>
      <c r="F27" s="7" t="s">
        <v>16</v>
      </c>
      <c r="G27" s="10"/>
      <c r="H27" s="15"/>
      <c r="I27" s="20"/>
      <c r="J27" s="20">
        <f>36+25</f>
        <v>61</v>
      </c>
      <c r="K27" s="20"/>
      <c r="L27" s="11"/>
      <c r="M27" s="11"/>
      <c r="N27" s="9"/>
      <c r="O27" s="10"/>
      <c r="P27" s="10"/>
      <c r="Q27" s="27">
        <f t="shared" si="0"/>
        <v>61</v>
      </c>
      <c r="R27" s="16"/>
      <c r="S27" s="29"/>
      <c r="T27" s="16"/>
      <c r="U27" s="16"/>
    </row>
    <row r="28" spans="1:21" s="6" customFormat="1" ht="12" x14ac:dyDescent="0.2">
      <c r="A28" s="4" t="s">
        <v>47</v>
      </c>
      <c r="B28" s="4" t="s">
        <v>17</v>
      </c>
      <c r="C28" s="5" t="s">
        <v>36</v>
      </c>
      <c r="D28" s="14">
        <v>43131</v>
      </c>
      <c r="E28" s="14">
        <v>43131</v>
      </c>
      <c r="F28" s="4" t="s">
        <v>45</v>
      </c>
      <c r="G28" s="10"/>
      <c r="H28" s="15"/>
      <c r="I28" s="20"/>
      <c r="J28" s="20">
        <v>44</v>
      </c>
      <c r="K28" s="20"/>
      <c r="L28" s="11"/>
      <c r="M28" s="11"/>
      <c r="N28" s="9"/>
      <c r="O28" s="10"/>
      <c r="P28" s="10"/>
      <c r="Q28" s="27">
        <v>44.4</v>
      </c>
      <c r="R28" s="16"/>
      <c r="S28" s="16"/>
      <c r="T28" s="16"/>
      <c r="U28" s="16"/>
    </row>
    <row r="29" spans="1:21" s="6" customFormat="1" ht="12" x14ac:dyDescent="0.2">
      <c r="A29" s="4" t="s">
        <v>47</v>
      </c>
      <c r="B29" s="4" t="s">
        <v>17</v>
      </c>
      <c r="C29" s="5" t="s">
        <v>36</v>
      </c>
      <c r="D29" s="14">
        <v>43140</v>
      </c>
      <c r="E29" s="14">
        <v>43140</v>
      </c>
      <c r="F29" s="7" t="s">
        <v>50</v>
      </c>
      <c r="G29" s="10"/>
      <c r="H29" s="15"/>
      <c r="I29" s="20"/>
      <c r="J29" s="21">
        <v>32</v>
      </c>
      <c r="K29" s="20"/>
      <c r="L29" s="11"/>
      <c r="M29" s="11"/>
      <c r="N29" s="9"/>
      <c r="O29" s="10"/>
      <c r="P29" s="10"/>
      <c r="Q29" s="27">
        <f t="shared" ref="Q29:Q37" si="1">SUM(I29:P29)</f>
        <v>32</v>
      </c>
      <c r="R29" s="16"/>
      <c r="S29" s="16"/>
      <c r="T29" s="16"/>
      <c r="U29" s="16"/>
    </row>
    <row r="30" spans="1:21" s="6" customFormat="1" ht="12" x14ac:dyDescent="0.2">
      <c r="A30" s="4" t="s">
        <v>47</v>
      </c>
      <c r="B30" s="4" t="s">
        <v>17</v>
      </c>
      <c r="C30" s="5" t="s">
        <v>36</v>
      </c>
      <c r="D30" s="14">
        <v>43158</v>
      </c>
      <c r="E30" s="14">
        <v>43158</v>
      </c>
      <c r="F30" s="4" t="s">
        <v>16</v>
      </c>
      <c r="G30" s="10"/>
      <c r="H30" s="36"/>
      <c r="I30" s="20"/>
      <c r="J30" s="20">
        <v>8</v>
      </c>
      <c r="K30" s="20"/>
      <c r="L30" s="11"/>
      <c r="M30" s="11"/>
      <c r="N30" s="9"/>
      <c r="O30" s="10"/>
      <c r="P30" s="10"/>
      <c r="Q30" s="27">
        <f t="shared" si="1"/>
        <v>8</v>
      </c>
      <c r="R30" s="16"/>
      <c r="S30" s="16"/>
      <c r="T30" s="16"/>
      <c r="U30" s="16"/>
    </row>
    <row r="31" spans="1:21" s="6" customFormat="1" ht="12" x14ac:dyDescent="0.2">
      <c r="A31" s="4" t="s">
        <v>47</v>
      </c>
      <c r="B31" s="4" t="s">
        <v>17</v>
      </c>
      <c r="C31" s="5" t="s">
        <v>36</v>
      </c>
      <c r="D31" s="14">
        <v>43160</v>
      </c>
      <c r="E31" s="14">
        <v>43160</v>
      </c>
      <c r="F31" s="7" t="s">
        <v>16</v>
      </c>
      <c r="G31" s="10"/>
      <c r="H31" s="36"/>
      <c r="I31" s="20"/>
      <c r="J31" s="20">
        <v>27.43</v>
      </c>
      <c r="K31" s="20"/>
      <c r="L31" s="11"/>
      <c r="M31" s="11"/>
      <c r="N31" s="9"/>
      <c r="O31" s="10"/>
      <c r="P31" s="10"/>
      <c r="Q31" s="27">
        <f t="shared" si="1"/>
        <v>27.43</v>
      </c>
      <c r="R31" s="29"/>
      <c r="S31" s="16"/>
      <c r="T31" s="16"/>
      <c r="U31" s="16"/>
    </row>
    <row r="32" spans="1:21" s="6" customFormat="1" ht="12" x14ac:dyDescent="0.2">
      <c r="A32" s="4" t="s">
        <v>47</v>
      </c>
      <c r="B32" s="4" t="s">
        <v>17</v>
      </c>
      <c r="C32" s="5" t="s">
        <v>36</v>
      </c>
      <c r="D32" s="14">
        <v>43165</v>
      </c>
      <c r="E32" s="14">
        <v>43165</v>
      </c>
      <c r="F32" s="7" t="s">
        <v>23</v>
      </c>
      <c r="G32" s="10"/>
      <c r="H32" s="15"/>
      <c r="I32" s="20"/>
      <c r="J32" s="20">
        <v>33.6</v>
      </c>
      <c r="K32" s="20"/>
      <c r="L32" s="11"/>
      <c r="M32" s="11"/>
      <c r="N32" s="9"/>
      <c r="O32" s="10"/>
      <c r="P32" s="10"/>
      <c r="Q32" s="27">
        <f t="shared" si="1"/>
        <v>33.6</v>
      </c>
      <c r="R32" s="16"/>
      <c r="S32" s="16"/>
      <c r="T32" s="16"/>
      <c r="U32" s="16"/>
    </row>
    <row r="33" spans="1:22" s="6" customFormat="1" ht="12" x14ac:dyDescent="0.2">
      <c r="A33" s="4" t="s">
        <v>47</v>
      </c>
      <c r="B33" s="4" t="s">
        <v>17</v>
      </c>
      <c r="C33" s="2" t="s">
        <v>44</v>
      </c>
      <c r="D33" s="14">
        <v>43177</v>
      </c>
      <c r="E33" s="14">
        <v>43181</v>
      </c>
      <c r="F33" s="7" t="s">
        <v>16</v>
      </c>
      <c r="G33" s="10"/>
      <c r="H33" s="15"/>
      <c r="I33" s="20"/>
      <c r="J33" s="20"/>
      <c r="K33" s="20">
        <v>277.17</v>
      </c>
      <c r="L33" s="11">
        <f>12.85+21.25</f>
        <v>34.1</v>
      </c>
      <c r="M33" s="11"/>
      <c r="N33" s="9"/>
      <c r="O33" s="10"/>
      <c r="P33" s="10"/>
      <c r="Q33" s="27">
        <f t="shared" si="1"/>
        <v>311.27000000000004</v>
      </c>
      <c r="R33" s="33"/>
      <c r="S33" s="16"/>
      <c r="T33" s="16"/>
      <c r="U33" s="16"/>
    </row>
    <row r="34" spans="1:22" s="6" customFormat="1" ht="12" x14ac:dyDescent="0.2">
      <c r="A34" s="4" t="s">
        <v>47</v>
      </c>
      <c r="B34" s="4" t="s">
        <v>17</v>
      </c>
      <c r="C34" s="5" t="s">
        <v>26</v>
      </c>
      <c r="D34" s="14">
        <v>43181</v>
      </c>
      <c r="E34" s="14">
        <v>43181</v>
      </c>
      <c r="F34" s="7" t="s">
        <v>50</v>
      </c>
      <c r="G34" s="10"/>
      <c r="H34" s="15"/>
      <c r="I34" s="20"/>
      <c r="J34" s="20"/>
      <c r="K34" s="20"/>
      <c r="L34" s="11">
        <f>11.99+7.63</f>
        <v>19.62</v>
      </c>
      <c r="M34" s="11"/>
      <c r="N34" s="9"/>
      <c r="O34" s="10"/>
      <c r="P34" s="10"/>
      <c r="Q34" s="27">
        <f t="shared" si="1"/>
        <v>19.62</v>
      </c>
      <c r="R34" s="16"/>
      <c r="S34" s="16"/>
      <c r="T34" s="16"/>
      <c r="U34" s="16"/>
    </row>
    <row r="35" spans="1:22" s="6" customFormat="1" ht="12" customHeight="1" x14ac:dyDescent="0.2">
      <c r="A35" s="4" t="s">
        <v>47</v>
      </c>
      <c r="B35" s="4" t="s">
        <v>17</v>
      </c>
      <c r="C35" s="5" t="s">
        <v>36</v>
      </c>
      <c r="D35" s="14">
        <v>43185</v>
      </c>
      <c r="E35" s="14">
        <v>43185</v>
      </c>
      <c r="F35" s="4" t="s">
        <v>16</v>
      </c>
      <c r="G35" s="17"/>
      <c r="H35" s="17"/>
      <c r="I35" s="20"/>
      <c r="J35" s="20">
        <v>10</v>
      </c>
      <c r="K35" s="20"/>
      <c r="L35" s="10"/>
      <c r="M35" s="10"/>
      <c r="N35" s="9"/>
      <c r="O35" s="10"/>
      <c r="P35" s="10"/>
      <c r="Q35" s="27">
        <f t="shared" si="1"/>
        <v>10</v>
      </c>
      <c r="R35" s="28"/>
      <c r="S35" s="16"/>
      <c r="T35" s="16"/>
      <c r="U35" s="16"/>
    </row>
    <row r="36" spans="1:22" s="6" customFormat="1" ht="12" x14ac:dyDescent="0.2">
      <c r="A36" s="4" t="s">
        <v>31</v>
      </c>
      <c r="B36" s="24" t="s">
        <v>19</v>
      </c>
      <c r="C36" s="5" t="s">
        <v>25</v>
      </c>
      <c r="D36" s="14">
        <v>43159</v>
      </c>
      <c r="E36" s="14">
        <v>43161</v>
      </c>
      <c r="F36" s="7" t="s">
        <v>16</v>
      </c>
      <c r="G36" s="32"/>
      <c r="H36" s="15"/>
      <c r="I36" s="20">
        <f>491.25+15+100+68</f>
        <v>674.25</v>
      </c>
      <c r="J36" s="20">
        <f>16.8+16.2+16.59</f>
        <v>49.59</v>
      </c>
      <c r="K36" s="20"/>
      <c r="L36" s="11"/>
      <c r="M36" s="11"/>
      <c r="N36" s="9"/>
      <c r="O36" s="10"/>
      <c r="P36" s="10"/>
      <c r="Q36" s="27">
        <f t="shared" si="1"/>
        <v>723.84</v>
      </c>
      <c r="R36" s="28"/>
      <c r="S36" s="29"/>
      <c r="T36" s="16"/>
      <c r="U36" s="16"/>
    </row>
    <row r="37" spans="1:22" s="6" customFormat="1" ht="12" x14ac:dyDescent="0.2">
      <c r="A37" s="4" t="s">
        <v>41</v>
      </c>
      <c r="B37" s="24" t="s">
        <v>40</v>
      </c>
      <c r="C37" s="2" t="s">
        <v>25</v>
      </c>
      <c r="D37" s="14">
        <v>43159</v>
      </c>
      <c r="E37" s="14">
        <v>43160</v>
      </c>
      <c r="F37" s="7" t="s">
        <v>16</v>
      </c>
      <c r="G37" s="32"/>
      <c r="H37" s="15"/>
      <c r="I37" s="20"/>
      <c r="J37" s="20">
        <f>87.76+32</f>
        <v>119.76</v>
      </c>
      <c r="K37" s="20">
        <f>164.25+164.25</f>
        <v>328.5</v>
      </c>
      <c r="L37" s="11"/>
      <c r="M37" s="11"/>
      <c r="N37" s="9"/>
      <c r="O37" s="10"/>
      <c r="P37" s="10"/>
      <c r="Q37" s="27">
        <f t="shared" si="1"/>
        <v>448.26</v>
      </c>
      <c r="R37" s="37"/>
      <c r="S37" s="16"/>
      <c r="T37" s="16"/>
      <c r="U37" s="16"/>
    </row>
    <row r="38" spans="1:22" x14ac:dyDescent="0.2">
      <c r="U38" s="18"/>
      <c r="V38" s="3"/>
    </row>
    <row r="39" spans="1:22" x14ac:dyDescent="0.2">
      <c r="T39" s="34"/>
      <c r="U39" s="18"/>
      <c r="V39" s="3"/>
    </row>
    <row r="40" spans="1:22" x14ac:dyDescent="0.2">
      <c r="T40" s="34"/>
      <c r="U40" s="18"/>
      <c r="V40" s="3"/>
    </row>
    <row r="41" spans="1:22" x14ac:dyDescent="0.2">
      <c r="T41" s="34"/>
      <c r="U41" s="18"/>
      <c r="V41" s="3"/>
    </row>
    <row r="42" spans="1:22" x14ac:dyDescent="0.2">
      <c r="T42" s="34"/>
      <c r="U42" s="18"/>
      <c r="V42" s="3"/>
    </row>
    <row r="43" spans="1:22" x14ac:dyDescent="0.2">
      <c r="T43" s="34"/>
      <c r="U43" s="18"/>
      <c r="V43" s="3"/>
    </row>
    <row r="44" spans="1:22" x14ac:dyDescent="0.2">
      <c r="T44" s="34"/>
      <c r="U44" s="18"/>
      <c r="V44" s="3"/>
    </row>
    <row r="45" spans="1:22" x14ac:dyDescent="0.2">
      <c r="T45" s="34"/>
      <c r="U45" s="18"/>
      <c r="V45" s="3"/>
    </row>
    <row r="46" spans="1:22" x14ac:dyDescent="0.2">
      <c r="U46" s="18"/>
      <c r="V46" s="3"/>
    </row>
    <row r="47" spans="1:22" x14ac:dyDescent="0.2">
      <c r="U47" s="18"/>
      <c r="V47" s="3"/>
    </row>
    <row r="48" spans="1:22" x14ac:dyDescent="0.2">
      <c r="U48" s="18"/>
      <c r="V48" s="3"/>
    </row>
    <row r="49" spans="21:22" x14ac:dyDescent="0.2">
      <c r="U49" s="18"/>
      <c r="V49" s="3"/>
    </row>
    <row r="50" spans="21:22" x14ac:dyDescent="0.2">
      <c r="U50" s="18"/>
      <c r="V50" s="3"/>
    </row>
    <row r="51" spans="21:22" x14ac:dyDescent="0.2">
      <c r="U51" s="18"/>
      <c r="V51" s="3"/>
    </row>
    <row r="52" spans="21:22" x14ac:dyDescent="0.2">
      <c r="U52" s="18"/>
      <c r="V52" s="3"/>
    </row>
    <row r="53" spans="21:22" x14ac:dyDescent="0.2">
      <c r="U53" s="18"/>
      <c r="V53" s="3"/>
    </row>
  </sheetData>
  <sortState ref="A2:R37">
    <sortCondition ref="A2:A37"/>
    <sortCondition ref="D2:D37"/>
    <sortCondition ref="F2:F3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Jan - Mar 2018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2018-01-12T17:25:57Z</cp:lastPrinted>
  <dcterms:created xsi:type="dcterms:W3CDTF">2015-01-27T19:18:18Z</dcterms:created>
  <dcterms:modified xsi:type="dcterms:W3CDTF">2018-07-13T17:12:43Z</dcterms:modified>
</cp:coreProperties>
</file>