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19/Web/Expenses/2019 Expenses/"/>
    </mc:Choice>
  </mc:AlternateContent>
  <bookViews>
    <workbookView xWindow="-120" yWindow="-120" windowWidth="29040" windowHeight="15840"/>
  </bookViews>
  <sheets>
    <sheet name="Q3 Oct- Dec 2019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41" l="1"/>
  <c r="O29" i="41"/>
  <c r="O89" i="41"/>
  <c r="O88" i="41"/>
  <c r="O86" i="41" l="1"/>
  <c r="R86" i="41" s="1"/>
  <c r="O81" i="41"/>
  <c r="R81" i="41" s="1"/>
  <c r="O80" i="41"/>
  <c r="R80" i="41" s="1"/>
  <c r="O79" i="41"/>
  <c r="R79" i="41" s="1"/>
  <c r="O78" i="41"/>
  <c r="R78" i="41" s="1"/>
  <c r="O76" i="41"/>
  <c r="R76" i="41" s="1"/>
  <c r="O74" i="41"/>
  <c r="R74" i="41" s="1"/>
  <c r="O73" i="41"/>
  <c r="R73" i="41" s="1"/>
  <c r="O72" i="41"/>
  <c r="R72" i="41" s="1"/>
  <c r="O65" i="41"/>
  <c r="R65" i="41" s="1"/>
  <c r="O60" i="41"/>
  <c r="R60" i="41" s="1"/>
  <c r="O59" i="41"/>
  <c r="R59" i="41" s="1"/>
  <c r="O57" i="41"/>
  <c r="R57" i="41" s="1"/>
  <c r="O56" i="41"/>
  <c r="R56" i="41" s="1"/>
  <c r="O53" i="41"/>
  <c r="R53" i="41" s="1"/>
  <c r="K66" i="41"/>
  <c r="O68" i="41"/>
  <c r="R68" i="41" s="1"/>
  <c r="O67" i="41"/>
  <c r="R67" i="41" s="1"/>
  <c r="O75" i="41" l="1"/>
  <c r="R75" i="41" s="1"/>
  <c r="O51" i="41"/>
  <c r="R51" i="41" s="1"/>
  <c r="K47" i="41"/>
  <c r="O50" i="41"/>
  <c r="R50" i="41" s="1"/>
  <c r="O49" i="41"/>
  <c r="R49" i="41" s="1"/>
  <c r="O48" i="41"/>
  <c r="R48" i="41" s="1"/>
  <c r="O33" i="41"/>
  <c r="R33" i="41" s="1"/>
  <c r="O32" i="41"/>
  <c r="R32" i="41" s="1"/>
  <c r="O27" i="41"/>
  <c r="R27" i="41" s="1"/>
  <c r="O26" i="41"/>
  <c r="R26" i="41" s="1"/>
  <c r="O42" i="41"/>
  <c r="R42" i="41" s="1"/>
  <c r="O41" i="41"/>
  <c r="R41" i="41" s="1"/>
  <c r="K44" i="41"/>
  <c r="O45" i="41"/>
  <c r="R45" i="41" s="1"/>
  <c r="K46" i="41"/>
  <c r="O46" i="41" s="1"/>
  <c r="R46" i="41" s="1"/>
  <c r="K20" i="41"/>
  <c r="K30" i="41"/>
  <c r="K29" i="41"/>
  <c r="K82" i="41"/>
  <c r="K18" i="41"/>
  <c r="O18" i="41" s="1"/>
  <c r="R18" i="41" s="1"/>
  <c r="K19" i="41"/>
  <c r="O19" i="41" s="1"/>
  <c r="R19" i="41" s="1"/>
  <c r="K17" i="41"/>
  <c r="O16" i="41"/>
  <c r="R16" i="41" s="1"/>
  <c r="O15" i="41"/>
  <c r="R15" i="41" s="1"/>
  <c r="O13" i="41"/>
  <c r="R13" i="41" s="1"/>
  <c r="O14" i="41"/>
  <c r="R14" i="41" s="1"/>
  <c r="O11" i="41" l="1"/>
  <c r="R11" i="41" s="1"/>
  <c r="O10" i="41"/>
  <c r="R10" i="41" s="1"/>
  <c r="O9" i="41"/>
  <c r="R9" i="41" s="1"/>
  <c r="O8" i="41"/>
  <c r="R8" i="41" s="1"/>
  <c r="O7" i="41"/>
  <c r="R7" i="41" s="1"/>
  <c r="O6" i="41"/>
  <c r="R6" i="41" s="1"/>
  <c r="O85" i="41" l="1"/>
  <c r="R85" i="41" s="1"/>
  <c r="K89" i="41"/>
  <c r="R89" i="41" s="1"/>
  <c r="O82" i="41"/>
  <c r="R82" i="41" s="1"/>
  <c r="K88" i="41"/>
  <c r="R88" i="41" s="1"/>
  <c r="K87" i="41"/>
  <c r="O87" i="41" s="1"/>
  <c r="R87" i="41" s="1"/>
  <c r="K84" i="41"/>
  <c r="O84" i="41" s="1"/>
  <c r="R84" i="41" s="1"/>
  <c r="K83" i="41"/>
  <c r="O83" i="41" s="1"/>
  <c r="R83" i="41" s="1"/>
  <c r="O77" i="41"/>
  <c r="R77" i="41" s="1"/>
  <c r="O71" i="41"/>
  <c r="R71" i="41" s="1"/>
  <c r="O3" i="41"/>
  <c r="R3" i="41" s="1"/>
  <c r="O4" i="41"/>
  <c r="O5" i="41"/>
  <c r="R5" i="41" s="1"/>
  <c r="O37" i="41"/>
  <c r="R37" i="41" s="1"/>
  <c r="O38" i="41"/>
  <c r="R38" i="41" s="1"/>
  <c r="O63" i="41"/>
  <c r="R63" i="41" s="1"/>
  <c r="O69" i="41"/>
  <c r="R69" i="41" s="1"/>
  <c r="O2" i="41"/>
  <c r="R2" i="41" s="1"/>
  <c r="K70" i="41"/>
  <c r="O70" i="41" s="1"/>
  <c r="R70" i="41" s="1"/>
  <c r="O66" i="41"/>
  <c r="R66" i="41" s="1"/>
  <c r="O64" i="41"/>
  <c r="R64" i="41" s="1"/>
  <c r="O55" i="41"/>
  <c r="R55" i="41" s="1"/>
  <c r="O58" i="41"/>
  <c r="R58" i="41" s="1"/>
  <c r="K62" i="41"/>
  <c r="O62" i="41" s="1"/>
  <c r="R62" i="41" s="1"/>
  <c r="K61" i="41"/>
  <c r="O61" i="41" s="1"/>
  <c r="R61" i="41" s="1"/>
  <c r="O44" i="41"/>
  <c r="R44" i="41" s="1"/>
  <c r="O40" i="41"/>
  <c r="R40" i="41" s="1"/>
  <c r="K54" i="41"/>
  <c r="O54" i="41" s="1"/>
  <c r="R54" i="41" s="1"/>
  <c r="O52" i="41"/>
  <c r="R52" i="41" s="1"/>
  <c r="O47" i="41"/>
  <c r="R47" i="41" s="1"/>
  <c r="K43" i="41"/>
  <c r="O43" i="41" s="1"/>
  <c r="R43" i="41" s="1"/>
  <c r="K39" i="41"/>
  <c r="O39" i="41" s="1"/>
  <c r="R39" i="41" s="1"/>
  <c r="O25" i="41"/>
  <c r="R25" i="41" s="1"/>
  <c r="K36" i="41"/>
  <c r="O36" i="41" s="1"/>
  <c r="R36" i="41" s="1"/>
  <c r="K35" i="41"/>
  <c r="O35" i="41" s="1"/>
  <c r="R35" i="41" s="1"/>
  <c r="K34" i="41"/>
  <c r="O34" i="41" s="1"/>
  <c r="R34" i="41" s="1"/>
  <c r="O31" i="41"/>
  <c r="R31" i="41" s="1"/>
  <c r="O30" i="41"/>
  <c r="R30" i="41" s="1"/>
  <c r="K28" i="41"/>
  <c r="O28" i="41" s="1"/>
  <c r="R28" i="41" s="1"/>
  <c r="K24" i="41"/>
  <c r="O24" i="41" s="1"/>
  <c r="R24" i="41" s="1"/>
  <c r="K23" i="41"/>
  <c r="O23" i="41" s="1"/>
  <c r="R23" i="41" s="1"/>
  <c r="K22" i="41"/>
  <c r="O22" i="41" s="1"/>
  <c r="R22" i="41" s="1"/>
  <c r="K21" i="41"/>
  <c r="O12" i="41"/>
  <c r="R12" i="41" s="1"/>
  <c r="O20" i="41"/>
  <c r="R20" i="41" s="1"/>
  <c r="O17" i="41"/>
  <c r="R17" i="41" s="1"/>
  <c r="O21" i="41" l="1"/>
  <c r="R21" i="41" s="1"/>
  <c r="R4" i="41"/>
</calcChain>
</file>

<file path=xl/sharedStrings.xml><?xml version="1.0" encoding="utf-8"?>
<sst xmlns="http://schemas.openxmlformats.org/spreadsheetml/2006/main" count="634" uniqueCount="142">
  <si>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</si>
  <si>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</si>
  <si>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</si>
  <si>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</si>
  <si>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</si>
  <si>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</si>
  <si>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</si>
  <si>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</si>
  <si>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</si>
  <si>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</si>
  <si>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</si>
  <si>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</si>
  <si>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</si>
  <si>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</si>
  <si>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</si>
  <si>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</si>
  <si>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</si>
  <si>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Board Member</t>
  </si>
  <si>
    <t>Accommodation</t>
  </si>
  <si>
    <t>Purpose(elaborated)</t>
  </si>
  <si>
    <t>Travel to attend Board meeting</t>
  </si>
  <si>
    <t>Denise Amyot</t>
  </si>
  <si>
    <t>Travel to attend sector related meeting</t>
  </si>
  <si>
    <t>Travel to attend sector related event</t>
  </si>
  <si>
    <t>Travel to attend GRT meeting</t>
  </si>
  <si>
    <t>Tracey Elop</t>
  </si>
  <si>
    <t>Shirley Van Steen</t>
  </si>
  <si>
    <t>Halton Peel, ON</t>
  </si>
  <si>
    <t>Simcoe York, ON</t>
  </si>
  <si>
    <t>Thames Valley, ON</t>
  </si>
  <si>
    <t>Mary Henein Thorn</t>
  </si>
  <si>
    <t>Maureen Comuzzi</t>
  </si>
  <si>
    <t>Dec 4 2019</t>
  </si>
  <si>
    <t>Dec 5 2019</t>
  </si>
  <si>
    <t>Aug 22 2019</t>
  </si>
  <si>
    <t>Susan Leuty</t>
  </si>
  <si>
    <t>Aug 25 2019</t>
  </si>
  <si>
    <t>Fred Atchison</t>
  </si>
  <si>
    <t>Ray Westgarth</t>
  </si>
  <si>
    <t>April 23 2019</t>
  </si>
  <si>
    <t>Rai King</t>
  </si>
  <si>
    <t>June 28 2019</t>
  </si>
  <si>
    <t>Norma Lamont</t>
  </si>
  <si>
    <t>John Blake</t>
  </si>
  <si>
    <t>Aug 15 2019</t>
  </si>
  <si>
    <t>June 12 2019</t>
  </si>
  <si>
    <t>May 22 2019</t>
  </si>
  <si>
    <t>Don Degenova</t>
  </si>
  <si>
    <t>Aug 20 2019</t>
  </si>
  <si>
    <t>Aug 28 2019</t>
  </si>
  <si>
    <t>Tricia Gazarek</t>
  </si>
  <si>
    <t>David Saunders</t>
  </si>
  <si>
    <t>Les Kariunas</t>
  </si>
  <si>
    <t>Aug 21 2019</t>
  </si>
  <si>
    <t>Aug 23 2019</t>
  </si>
  <si>
    <t>Colleen O'Reilly/McCabe</t>
  </si>
  <si>
    <t>Rosemary Rooke</t>
  </si>
  <si>
    <t>Stephen Burman</t>
  </si>
  <si>
    <t>Teresa Maureen Verboom</t>
  </si>
  <si>
    <t>Aug 30 2019</t>
  </si>
  <si>
    <t>Barbara Tobin</t>
  </si>
  <si>
    <t>Deborah Badmus</t>
  </si>
  <si>
    <t>Louise Heslop</t>
  </si>
  <si>
    <t>Oct 20 2019</t>
  </si>
  <si>
    <t>Champlain, ON</t>
  </si>
  <si>
    <t>Quinte, Kingston, Rideau, ON</t>
  </si>
  <si>
    <t>Durham, Haliburton, Kawartha &amp; Pine Ridge, ON</t>
  </si>
  <si>
    <t>Barbara</t>
  </si>
  <si>
    <t>Waterloo, Wellington &amp; Dufferin, ON</t>
  </si>
  <si>
    <t>Dianne Lawon</t>
  </si>
  <si>
    <t>July 17 2019</t>
  </si>
  <si>
    <t>Loretta Dunn</t>
  </si>
  <si>
    <t>Rena Spevack</t>
  </si>
  <si>
    <t>John McLeod</t>
  </si>
  <si>
    <t>Judith Sonja Glass</t>
  </si>
  <si>
    <t>Sonia Buksa</t>
  </si>
  <si>
    <t>David Kentner</t>
  </si>
  <si>
    <t>Tim Mancell</t>
  </si>
  <si>
    <t>Aug 13 2019</t>
  </si>
  <si>
    <t>Sep 26 2019</t>
  </si>
  <si>
    <t>Nov 13 2019</t>
  </si>
  <si>
    <t>Grey, Bruce, Huron &amp; Perth, ON</t>
  </si>
  <si>
    <t>Helen Schultz</t>
  </si>
  <si>
    <t>May 04 2019</t>
  </si>
  <si>
    <t>Candice Jeffrey</t>
  </si>
  <si>
    <t>May 28 2019</t>
  </si>
  <si>
    <t>Rita Chappell- Arsenault</t>
  </si>
  <si>
    <t>Pareshkumar Jariwala</t>
  </si>
  <si>
    <t>Aug 02 2019</t>
  </si>
  <si>
    <t>Kathryn Biondi</t>
  </si>
  <si>
    <t>Peter Fleming</t>
  </si>
  <si>
    <t>Aug 19 2019</t>
  </si>
  <si>
    <t>Grand River, ON</t>
  </si>
  <si>
    <t>Essex, Kent, Lambton, ON</t>
  </si>
  <si>
    <t>Allan M. Craig</t>
  </si>
  <si>
    <t>Oct 23 2019</t>
  </si>
  <si>
    <t>June 26 2019</t>
  </si>
  <si>
    <t>Elaine Adam</t>
  </si>
  <si>
    <t>Aug 24 2019</t>
  </si>
  <si>
    <t>Robert Nowosielski</t>
  </si>
  <si>
    <t>Carmen DeMarco</t>
  </si>
  <si>
    <t>Richard J Corcelli</t>
  </si>
  <si>
    <t>Patricia Arney</t>
  </si>
  <si>
    <t>Jean Beckett</t>
  </si>
  <si>
    <t>Karel Grant</t>
  </si>
  <si>
    <t>Sep 27 2019</t>
  </si>
  <si>
    <t>Muskoka, Nipissing, Parry Sound &amp; Timiskaming, ON</t>
  </si>
  <si>
    <t>Algoma, Cochrane, Manitoulin &amp; Sudbury, ON</t>
  </si>
  <si>
    <t>GRT Member</t>
  </si>
  <si>
    <t>Travel to attend presentation</t>
  </si>
  <si>
    <t>June 10 2019</t>
  </si>
  <si>
    <t>June 18 2019</t>
  </si>
  <si>
    <t>June 21 2019</t>
  </si>
  <si>
    <t>July 12 2019</t>
  </si>
  <si>
    <t>July 20 2019</t>
  </si>
  <si>
    <t>Travel to attend Granting meeting</t>
  </si>
  <si>
    <t>Travel to attend  Recognition Event</t>
  </si>
  <si>
    <t>Travel to attend Recognition Event</t>
  </si>
  <si>
    <t>Apr 23 2019</t>
  </si>
  <si>
    <t>June 11 2019</t>
  </si>
  <si>
    <t>Feb 26 2019</t>
  </si>
  <si>
    <t>May 23 2019</t>
  </si>
  <si>
    <t>May 24 2019</t>
  </si>
  <si>
    <t>Aug 27 2019</t>
  </si>
  <si>
    <t>Travel to present grant award</t>
  </si>
  <si>
    <t>May 11 2019</t>
  </si>
  <si>
    <t>Aug 14 2019</t>
  </si>
  <si>
    <t>May 4 2019</t>
  </si>
  <si>
    <t>June 20 2019</t>
  </si>
  <si>
    <t>Aug 10 2019</t>
  </si>
  <si>
    <t>Aug 2 2019</t>
  </si>
  <si>
    <t>May 14 2019</t>
  </si>
  <si>
    <t>June 15 2019</t>
  </si>
  <si>
    <t>May 31 2019</t>
  </si>
  <si>
    <t>June 19 2019</t>
  </si>
  <si>
    <t>July 11 2019</t>
  </si>
  <si>
    <t>July 15 2019</t>
  </si>
  <si>
    <t>Oct 29 2019</t>
  </si>
  <si>
    <t>J. Michael(Mike) Watt</t>
  </si>
  <si>
    <t>Sep. 27 2019</t>
  </si>
  <si>
    <t>Sylvia Thompson -Nicholson</t>
  </si>
  <si>
    <t>Lucie Lombardo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</si>
</sst>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9" formatCode="[$-409]d\-mmm\-yy;@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44" fontId="3" fillId="2" borderId="1" xfId="1" applyFont="1" applyFill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169" fontId="3" fillId="0" borderId="1" xfId="0" applyNumberFormat="1" applyFont="1" applyBorder="1"/>
    <xf numFmtId="169" fontId="3" fillId="0" borderId="1" xfId="0" applyNumberFormat="1" applyFont="1" applyFill="1" applyBorder="1"/>
    <xf numFmtId="0" fontId="0" fillId="0" borderId="1" xfId="0" applyBorder="1"/>
    <xf numFmtId="16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" fontId="0" fillId="0" borderId="1" xfId="0" applyNumberFormat="1" applyFont="1" applyBorder="1"/>
    <xf numFmtId="0" fontId="0" fillId="0" borderId="1" xfId="0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/>
    <xf numFmtId="169" fontId="5" fillId="3" borderId="1" xfId="0" applyNumberFormat="1" applyFont="1" applyFill="1" applyBorder="1" applyAlignment="1">
      <alignment horizontal="center" wrapText="1"/>
    </xf>
    <xf numFmtId="43" fontId="5" fillId="3" borderId="1" xfId="2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tabSelected="1" workbookViewId="0">
      <selection activeCell="C8" sqref="C8"/>
    </sheetView>
  </sheetViews>
  <sheetFormatPr defaultRowHeight="14.25" x14ac:dyDescent="0.2"/>
  <cols>
    <col min="1" max="1" width="15.875" customWidth="1"/>
    <col min="2" max="2" width="11.75" bestFit="1" customWidth="1"/>
    <col min="3" max="3" width="23.75" bestFit="1" customWidth="1"/>
    <col min="4" max="4" width="31.125" bestFit="1" customWidth="1"/>
    <col min="5" max="5" width="11.75" bestFit="1" customWidth="1"/>
    <col min="6" max="6" width="11.375" bestFit="1" customWidth="1"/>
    <col min="7" max="7" width="17.75" customWidth="1"/>
    <col min="8" max="9" width="8.25" bestFit="1" customWidth="1"/>
    <col min="10" max="10" width="7.25" bestFit="1" customWidth="1"/>
    <col min="11" max="11" width="11.375" bestFit="1" customWidth="1"/>
    <col min="12" max="12" width="12.5" bestFit="1" customWidth="1"/>
    <col min="13" max="13" width="5.25" bestFit="1" customWidth="1"/>
    <col min="14" max="14" width="8.625" bestFit="1" customWidth="1"/>
    <col min="15" max="15" width="9.625" customWidth="1"/>
    <col min="16" max="16" width="8.5" bestFit="1" customWidth="1"/>
    <col min="17" max="17" width="8.125" bestFit="1" customWidth="1"/>
    <col min="18" max="18" width="8" bestFit="1" customWidth="1"/>
  </cols>
  <sheetData>
    <row r="1" spans="1:18" s="5" customFormat="1" ht="38.25" x14ac:dyDescent="0.2">
      <c r="A1" s="17" t="s">
        <v>0</v>
      </c>
      <c r="B1" s="17" t="s">
        <v>1</v>
      </c>
      <c r="C1" s="17" t="s">
        <v>2</v>
      </c>
      <c r="D1" s="18" t="s">
        <v>19</v>
      </c>
      <c r="E1" s="19" t="s">
        <v>3</v>
      </c>
      <c r="F1" s="19" t="s">
        <v>4</v>
      </c>
      <c r="G1" s="17" t="s">
        <v>5</v>
      </c>
      <c r="H1" s="17" t="s">
        <v>6</v>
      </c>
      <c r="I1" s="17" t="s">
        <v>7</v>
      </c>
      <c r="J1" s="20" t="s">
        <v>8</v>
      </c>
      <c r="K1" s="20" t="s">
        <v>9</v>
      </c>
      <c r="L1" s="20" t="s">
        <v>18</v>
      </c>
      <c r="M1" s="17" t="s">
        <v>10</v>
      </c>
      <c r="N1" s="17" t="s">
        <v>11</v>
      </c>
      <c r="O1" s="17" t="s">
        <v>12</v>
      </c>
      <c r="P1" s="17" t="s">
        <v>13</v>
      </c>
      <c r="Q1" s="17" t="s">
        <v>14</v>
      </c>
      <c r="R1" s="17" t="s">
        <v>15</v>
      </c>
    </row>
    <row r="2" spans="1:18" s="5" customFormat="1" ht="12.75" x14ac:dyDescent="0.2">
      <c r="A2" s="2" t="s">
        <v>31</v>
      </c>
      <c r="B2" s="2" t="s">
        <v>17</v>
      </c>
      <c r="C2" s="3" t="s">
        <v>20</v>
      </c>
      <c r="D2" s="6" t="s">
        <v>20</v>
      </c>
      <c r="E2" s="8" t="s">
        <v>32</v>
      </c>
      <c r="F2" s="8" t="s">
        <v>33</v>
      </c>
      <c r="G2" s="7" t="s">
        <v>16</v>
      </c>
      <c r="H2" s="6"/>
      <c r="I2" s="6"/>
      <c r="J2" s="6">
        <v>444.24</v>
      </c>
      <c r="K2" s="6"/>
      <c r="L2" s="6"/>
      <c r="M2" s="6"/>
      <c r="N2" s="6"/>
      <c r="O2" s="4">
        <f>SUM(J2:N2)</f>
        <v>444.24</v>
      </c>
      <c r="P2" s="6"/>
      <c r="Q2" s="6"/>
      <c r="R2" s="4">
        <f>SUM(O2:Q2)</f>
        <v>444.24</v>
      </c>
    </row>
    <row r="3" spans="1:18" s="5" customFormat="1" ht="12.75" x14ac:dyDescent="0.2">
      <c r="A3" s="2" t="s">
        <v>21</v>
      </c>
      <c r="B3" s="2" t="s">
        <v>17</v>
      </c>
      <c r="C3" s="3" t="s">
        <v>20</v>
      </c>
      <c r="D3" s="6" t="s">
        <v>20</v>
      </c>
      <c r="E3" s="8" t="s">
        <v>32</v>
      </c>
      <c r="F3" s="8" t="s">
        <v>33</v>
      </c>
      <c r="G3" s="7" t="s">
        <v>16</v>
      </c>
      <c r="H3" s="6"/>
      <c r="I3" s="6"/>
      <c r="J3" s="6">
        <v>685.24</v>
      </c>
      <c r="K3" s="6"/>
      <c r="L3" s="6"/>
      <c r="M3" s="6"/>
      <c r="N3" s="6"/>
      <c r="O3" s="4">
        <f t="shared" ref="O3:O87" si="0">SUM(J3:N3)</f>
        <v>685.24</v>
      </c>
      <c r="P3" s="6"/>
      <c r="Q3" s="6"/>
      <c r="R3" s="4">
        <f t="shared" ref="R3:R89" si="1">SUM(O3:Q3)</f>
        <v>685.24</v>
      </c>
    </row>
    <row r="4" spans="1:18" s="5" customFormat="1" ht="12.75" x14ac:dyDescent="0.2">
      <c r="A4" s="2" t="s">
        <v>30</v>
      </c>
      <c r="B4" s="2" t="s">
        <v>17</v>
      </c>
      <c r="C4" s="3" t="s">
        <v>20</v>
      </c>
      <c r="D4" s="6" t="s">
        <v>20</v>
      </c>
      <c r="E4" s="8" t="s">
        <v>32</v>
      </c>
      <c r="F4" s="8" t="s">
        <v>33</v>
      </c>
      <c r="G4" s="7" t="s">
        <v>16</v>
      </c>
      <c r="H4" s="6"/>
      <c r="I4" s="6"/>
      <c r="J4" s="6"/>
      <c r="K4" s="6">
        <v>46</v>
      </c>
      <c r="L4" s="6"/>
      <c r="M4" s="6"/>
      <c r="N4" s="6"/>
      <c r="O4" s="4">
        <f t="shared" si="0"/>
        <v>46</v>
      </c>
      <c r="P4" s="6"/>
      <c r="Q4" s="6"/>
      <c r="R4" s="4">
        <f t="shared" si="1"/>
        <v>46</v>
      </c>
    </row>
    <row r="5" spans="1:18" s="5" customFormat="1" ht="12.75" x14ac:dyDescent="0.2">
      <c r="A5" s="2" t="s">
        <v>25</v>
      </c>
      <c r="B5" s="2" t="s">
        <v>17</v>
      </c>
      <c r="C5" s="3" t="s">
        <v>20</v>
      </c>
      <c r="D5" s="6" t="s">
        <v>20</v>
      </c>
      <c r="E5" s="8" t="s">
        <v>32</v>
      </c>
      <c r="F5" s="8" t="s">
        <v>33</v>
      </c>
      <c r="G5" s="7" t="s">
        <v>16</v>
      </c>
      <c r="H5" s="6"/>
      <c r="I5" s="6"/>
      <c r="J5" s="6"/>
      <c r="K5" s="6">
        <v>92</v>
      </c>
      <c r="L5" s="6"/>
      <c r="M5" s="6"/>
      <c r="N5" s="6"/>
      <c r="O5" s="4">
        <f t="shared" si="0"/>
        <v>92</v>
      </c>
      <c r="P5" s="6"/>
      <c r="Q5" s="6"/>
      <c r="R5" s="4">
        <f t="shared" si="1"/>
        <v>92</v>
      </c>
    </row>
    <row r="6" spans="1:18" ht="24" x14ac:dyDescent="0.2">
      <c r="A6" s="2" t="s">
        <v>38</v>
      </c>
      <c r="B6" s="2" t="s">
        <v>108</v>
      </c>
      <c r="C6" s="1" t="s">
        <v>22</v>
      </c>
      <c r="D6" s="7" t="s">
        <v>109</v>
      </c>
      <c r="E6" s="9" t="s">
        <v>39</v>
      </c>
      <c r="F6" s="9" t="s">
        <v>39</v>
      </c>
      <c r="G6" s="13" t="s">
        <v>64</v>
      </c>
      <c r="H6" s="10"/>
      <c r="I6" s="10"/>
      <c r="J6" s="10"/>
      <c r="K6" s="16">
        <v>42.24</v>
      </c>
      <c r="L6" s="10"/>
      <c r="M6" s="10"/>
      <c r="N6" s="10"/>
      <c r="O6" s="4">
        <f t="shared" ref="O6" si="2">SUM(J6:N6)</f>
        <v>42.24</v>
      </c>
      <c r="P6" s="10"/>
      <c r="Q6" s="10"/>
      <c r="R6" s="4">
        <f t="shared" ref="R6" si="3">SUM(O6:Q6)</f>
        <v>42.24</v>
      </c>
    </row>
    <row r="7" spans="1:18" ht="24" x14ac:dyDescent="0.2">
      <c r="A7" s="2" t="s">
        <v>38</v>
      </c>
      <c r="B7" s="2" t="s">
        <v>108</v>
      </c>
      <c r="C7" s="1" t="s">
        <v>22</v>
      </c>
      <c r="D7" s="7" t="s">
        <v>109</v>
      </c>
      <c r="E7" s="9" t="s">
        <v>110</v>
      </c>
      <c r="F7" s="9" t="s">
        <v>110</v>
      </c>
      <c r="G7" s="13" t="s">
        <v>64</v>
      </c>
      <c r="H7" s="10"/>
      <c r="I7" s="10"/>
      <c r="J7" s="10"/>
      <c r="K7" s="16">
        <v>49.04</v>
      </c>
      <c r="L7" s="10"/>
      <c r="M7" s="10"/>
      <c r="N7" s="10"/>
      <c r="O7" s="4">
        <f t="shared" ref="O7" si="4">SUM(J7:N7)</f>
        <v>49.04</v>
      </c>
      <c r="P7" s="10"/>
      <c r="Q7" s="10"/>
      <c r="R7" s="4">
        <f t="shared" ref="R7" si="5">SUM(O7:Q7)</f>
        <v>49.04</v>
      </c>
    </row>
    <row r="8" spans="1:18" ht="24" x14ac:dyDescent="0.2">
      <c r="A8" s="2" t="s">
        <v>38</v>
      </c>
      <c r="B8" s="2" t="s">
        <v>108</v>
      </c>
      <c r="C8" s="1" t="s">
        <v>22</v>
      </c>
      <c r="D8" s="7" t="s">
        <v>109</v>
      </c>
      <c r="E8" s="9" t="s">
        <v>111</v>
      </c>
      <c r="F8" s="9" t="s">
        <v>111</v>
      </c>
      <c r="G8" s="13" t="s">
        <v>64</v>
      </c>
      <c r="H8" s="10"/>
      <c r="I8" s="10"/>
      <c r="J8" s="10"/>
      <c r="K8" s="16">
        <v>26.16</v>
      </c>
      <c r="L8" s="10"/>
      <c r="M8" s="10"/>
      <c r="N8" s="10"/>
      <c r="O8" s="4">
        <f t="shared" ref="O8" si="6">SUM(J8:N8)</f>
        <v>26.16</v>
      </c>
      <c r="P8" s="10"/>
      <c r="Q8" s="10"/>
      <c r="R8" s="4">
        <f t="shared" ref="R8" si="7">SUM(O8:Q8)</f>
        <v>26.16</v>
      </c>
    </row>
    <row r="9" spans="1:18" ht="24" x14ac:dyDescent="0.2">
      <c r="A9" s="2" t="s">
        <v>38</v>
      </c>
      <c r="B9" s="2" t="s">
        <v>108</v>
      </c>
      <c r="C9" s="1" t="s">
        <v>22</v>
      </c>
      <c r="D9" s="7" t="s">
        <v>109</v>
      </c>
      <c r="E9" s="9" t="s">
        <v>112</v>
      </c>
      <c r="F9" s="9" t="s">
        <v>112</v>
      </c>
      <c r="G9" s="13" t="s">
        <v>64</v>
      </c>
      <c r="H9" s="10"/>
      <c r="I9" s="10"/>
      <c r="J9" s="10"/>
      <c r="K9" s="16">
        <v>47.44</v>
      </c>
      <c r="L9" s="10"/>
      <c r="M9" s="10"/>
      <c r="N9" s="10"/>
      <c r="O9" s="4">
        <f t="shared" ref="O9" si="8">SUM(J9:N9)</f>
        <v>47.44</v>
      </c>
      <c r="P9" s="10"/>
      <c r="Q9" s="10"/>
      <c r="R9" s="4">
        <f t="shared" ref="R9" si="9">SUM(O9:Q9)</f>
        <v>47.44</v>
      </c>
    </row>
    <row r="10" spans="1:18" ht="24" x14ac:dyDescent="0.2">
      <c r="A10" s="2" t="s">
        <v>38</v>
      </c>
      <c r="B10" s="2" t="s">
        <v>108</v>
      </c>
      <c r="C10" s="1" t="s">
        <v>22</v>
      </c>
      <c r="D10" s="7" t="s">
        <v>109</v>
      </c>
      <c r="E10" s="9" t="s">
        <v>113</v>
      </c>
      <c r="F10" s="9" t="s">
        <v>113</v>
      </c>
      <c r="G10" s="13" t="s">
        <v>64</v>
      </c>
      <c r="H10" s="10"/>
      <c r="I10" s="10"/>
      <c r="J10" s="10"/>
      <c r="K10" s="16">
        <v>65.92</v>
      </c>
      <c r="L10" s="10"/>
      <c r="M10" s="10"/>
      <c r="N10" s="10"/>
      <c r="O10" s="4">
        <f t="shared" ref="O10" si="10">SUM(J10:N10)</f>
        <v>65.92</v>
      </c>
      <c r="P10" s="10"/>
      <c r="Q10" s="10"/>
      <c r="R10" s="4">
        <f t="shared" ref="R10" si="11">SUM(O10:Q10)</f>
        <v>65.92</v>
      </c>
    </row>
    <row r="11" spans="1:18" ht="24" x14ac:dyDescent="0.2">
      <c r="A11" s="2" t="s">
        <v>38</v>
      </c>
      <c r="B11" s="2" t="s">
        <v>108</v>
      </c>
      <c r="C11" s="1" t="s">
        <v>22</v>
      </c>
      <c r="D11" s="7" t="s">
        <v>109</v>
      </c>
      <c r="E11" s="9" t="s">
        <v>114</v>
      </c>
      <c r="F11" s="9" t="s">
        <v>114</v>
      </c>
      <c r="G11" s="13" t="s">
        <v>64</v>
      </c>
      <c r="H11" s="10"/>
      <c r="I11" s="10"/>
      <c r="J11" s="10"/>
      <c r="K11" s="16">
        <v>49.04</v>
      </c>
      <c r="L11" s="10"/>
      <c r="M11" s="10"/>
      <c r="N11" s="10"/>
      <c r="O11" s="4">
        <f t="shared" ref="O11" si="12">SUM(J11:N11)</f>
        <v>49.04</v>
      </c>
      <c r="P11" s="10"/>
      <c r="Q11" s="10"/>
      <c r="R11" s="4">
        <f t="shared" ref="R11" si="13">SUM(O11:Q11)</f>
        <v>49.04</v>
      </c>
    </row>
    <row r="12" spans="1:18" ht="25.5" x14ac:dyDescent="0.2">
      <c r="A12" s="2" t="s">
        <v>38</v>
      </c>
      <c r="B12" s="2" t="s">
        <v>108</v>
      </c>
      <c r="C12" s="3" t="s">
        <v>115</v>
      </c>
      <c r="D12" s="7" t="s">
        <v>24</v>
      </c>
      <c r="E12" s="9" t="s">
        <v>44</v>
      </c>
      <c r="F12" s="9" t="s">
        <v>44</v>
      </c>
      <c r="G12" s="13" t="s">
        <v>64</v>
      </c>
      <c r="H12" s="10"/>
      <c r="I12" s="10"/>
      <c r="J12" s="10"/>
      <c r="K12" s="16">
        <v>76.72</v>
      </c>
      <c r="L12" s="10"/>
      <c r="M12" s="10"/>
      <c r="N12" s="10"/>
      <c r="O12" s="4">
        <f t="shared" si="0"/>
        <v>76.72</v>
      </c>
      <c r="P12" s="10"/>
      <c r="Q12" s="10"/>
      <c r="R12" s="4">
        <f t="shared" si="1"/>
        <v>76.72</v>
      </c>
    </row>
    <row r="13" spans="1:18" ht="28.5" x14ac:dyDescent="0.2">
      <c r="A13" s="2" t="s">
        <v>40</v>
      </c>
      <c r="B13" s="2" t="s">
        <v>108</v>
      </c>
      <c r="C13" s="3" t="s">
        <v>117</v>
      </c>
      <c r="D13" s="7" t="s">
        <v>116</v>
      </c>
      <c r="E13" s="11" t="s">
        <v>118</v>
      </c>
      <c r="F13" s="15" t="s">
        <v>118</v>
      </c>
      <c r="G13" s="13" t="s">
        <v>65</v>
      </c>
      <c r="H13" s="10"/>
      <c r="I13" s="10"/>
      <c r="J13" s="10"/>
      <c r="K13" s="16">
        <v>46.4</v>
      </c>
      <c r="L13" s="10"/>
      <c r="M13" s="10"/>
      <c r="N13" s="10"/>
      <c r="O13" s="4">
        <f t="shared" si="0"/>
        <v>46.4</v>
      </c>
      <c r="P13" s="10"/>
      <c r="Q13" s="10"/>
      <c r="R13" s="4">
        <f t="shared" si="1"/>
        <v>46.4</v>
      </c>
    </row>
    <row r="14" spans="1:18" ht="28.5" x14ac:dyDescent="0.2">
      <c r="A14" s="2" t="s">
        <v>40</v>
      </c>
      <c r="B14" s="2" t="s">
        <v>108</v>
      </c>
      <c r="C14" s="3" t="s">
        <v>117</v>
      </c>
      <c r="D14" s="7" t="s">
        <v>116</v>
      </c>
      <c r="E14" s="11" t="s">
        <v>119</v>
      </c>
      <c r="F14" s="11" t="s">
        <v>119</v>
      </c>
      <c r="G14" s="13" t="s">
        <v>65</v>
      </c>
      <c r="H14" s="10"/>
      <c r="I14" s="10"/>
      <c r="J14" s="10"/>
      <c r="K14" s="16">
        <v>150</v>
      </c>
      <c r="L14" s="10"/>
      <c r="M14" s="10"/>
      <c r="N14" s="10"/>
      <c r="O14" s="4">
        <f t="shared" ref="O14" si="14">SUM(J14:N14)</f>
        <v>150</v>
      </c>
      <c r="P14" s="10"/>
      <c r="Q14" s="10"/>
      <c r="R14" s="4">
        <f t="shared" ref="R14" si="15">SUM(O14:Q14)</f>
        <v>150</v>
      </c>
    </row>
    <row r="15" spans="1:18" ht="28.5" x14ac:dyDescent="0.2">
      <c r="A15" s="2" t="s">
        <v>40</v>
      </c>
      <c r="B15" s="2" t="s">
        <v>108</v>
      </c>
      <c r="C15" s="3" t="s">
        <v>117</v>
      </c>
      <c r="D15" s="7" t="s">
        <v>116</v>
      </c>
      <c r="E15" s="11" t="s">
        <v>41</v>
      </c>
      <c r="F15" s="11" t="s">
        <v>41</v>
      </c>
      <c r="G15" s="13" t="s">
        <v>65</v>
      </c>
      <c r="H15" s="10"/>
      <c r="I15" s="10"/>
      <c r="J15" s="10"/>
      <c r="K15" s="16">
        <v>77.599999999999994</v>
      </c>
      <c r="L15" s="10"/>
      <c r="M15" s="10"/>
      <c r="N15" s="10"/>
      <c r="O15" s="4">
        <f t="shared" ref="O15:O16" si="16">SUM(J15:N15)</f>
        <v>77.599999999999994</v>
      </c>
      <c r="P15" s="10"/>
      <c r="Q15" s="10"/>
      <c r="R15" s="4">
        <f t="shared" ref="R15:R16" si="17">SUM(O15:Q15)</f>
        <v>77.599999999999994</v>
      </c>
    </row>
    <row r="16" spans="1:18" ht="28.5" x14ac:dyDescent="0.2">
      <c r="A16" s="2" t="s">
        <v>40</v>
      </c>
      <c r="B16" s="2" t="s">
        <v>108</v>
      </c>
      <c r="C16" s="7" t="s">
        <v>24</v>
      </c>
      <c r="D16" s="7" t="s">
        <v>24</v>
      </c>
      <c r="E16" s="11" t="s">
        <v>48</v>
      </c>
      <c r="F16" s="11" t="s">
        <v>48</v>
      </c>
      <c r="G16" s="13" t="s">
        <v>65</v>
      </c>
      <c r="H16" s="10"/>
      <c r="I16" s="10"/>
      <c r="J16" s="10"/>
      <c r="K16" s="16">
        <v>72</v>
      </c>
      <c r="L16" s="10"/>
      <c r="M16" s="10"/>
      <c r="N16" s="10"/>
      <c r="O16" s="4">
        <f t="shared" si="16"/>
        <v>72</v>
      </c>
      <c r="P16" s="10"/>
      <c r="Q16" s="10"/>
      <c r="R16" s="4">
        <f t="shared" si="17"/>
        <v>72</v>
      </c>
    </row>
    <row r="17" spans="1:18" ht="25.5" x14ac:dyDescent="0.2">
      <c r="A17" s="2" t="s">
        <v>42</v>
      </c>
      <c r="B17" s="2" t="s">
        <v>108</v>
      </c>
      <c r="C17" s="3" t="s">
        <v>117</v>
      </c>
      <c r="D17" s="7" t="s">
        <v>116</v>
      </c>
      <c r="E17" s="9" t="s">
        <v>120</v>
      </c>
      <c r="F17" s="9" t="s">
        <v>120</v>
      </c>
      <c r="G17" s="13" t="s">
        <v>64</v>
      </c>
      <c r="H17" s="10"/>
      <c r="I17" s="10"/>
      <c r="J17" s="10"/>
      <c r="K17" s="16">
        <f>8.88+8.85</f>
        <v>17.73</v>
      </c>
      <c r="L17" s="10"/>
      <c r="M17" s="10"/>
      <c r="N17" s="10"/>
      <c r="O17" s="4">
        <f t="shared" si="0"/>
        <v>17.73</v>
      </c>
      <c r="P17" s="10"/>
      <c r="Q17" s="10"/>
      <c r="R17" s="4">
        <f t="shared" si="1"/>
        <v>17.73</v>
      </c>
    </row>
    <row r="18" spans="1:18" ht="25.5" x14ac:dyDescent="0.2">
      <c r="A18" s="2" t="s">
        <v>42</v>
      </c>
      <c r="B18" s="2" t="s">
        <v>108</v>
      </c>
      <c r="C18" s="3" t="s">
        <v>117</v>
      </c>
      <c r="D18" s="7" t="s">
        <v>116</v>
      </c>
      <c r="E18" s="9" t="s">
        <v>121</v>
      </c>
      <c r="F18" s="9" t="s">
        <v>121</v>
      </c>
      <c r="G18" s="13" t="s">
        <v>64</v>
      </c>
      <c r="H18" s="10"/>
      <c r="I18" s="10"/>
      <c r="J18" s="10"/>
      <c r="K18" s="16">
        <f>9.28+7.08</f>
        <v>16.36</v>
      </c>
      <c r="L18" s="10"/>
      <c r="M18" s="10"/>
      <c r="N18" s="10"/>
      <c r="O18" s="4">
        <f t="shared" ref="O18:O19" si="18">SUM(J18:N18)</f>
        <v>16.36</v>
      </c>
      <c r="P18" s="10"/>
      <c r="Q18" s="10"/>
      <c r="R18" s="4">
        <f t="shared" ref="R18:R19" si="19">SUM(O18:Q18)</f>
        <v>16.36</v>
      </c>
    </row>
    <row r="19" spans="1:18" x14ac:dyDescent="0.2">
      <c r="A19" s="2" t="s">
        <v>42</v>
      </c>
      <c r="B19" s="2" t="s">
        <v>108</v>
      </c>
      <c r="C19" s="7" t="s">
        <v>24</v>
      </c>
      <c r="D19" s="7" t="s">
        <v>24</v>
      </c>
      <c r="E19" s="9" t="s">
        <v>45</v>
      </c>
      <c r="F19" s="9" t="s">
        <v>45</v>
      </c>
      <c r="G19" s="13" t="s">
        <v>64</v>
      </c>
      <c r="H19" s="10"/>
      <c r="I19" s="10"/>
      <c r="J19" s="10"/>
      <c r="K19" s="16">
        <f>14.08+12.48</f>
        <v>26.560000000000002</v>
      </c>
      <c r="L19" s="10"/>
      <c r="M19" s="10"/>
      <c r="N19" s="10"/>
      <c r="O19" s="4">
        <f t="shared" si="18"/>
        <v>26.560000000000002</v>
      </c>
      <c r="P19" s="10"/>
      <c r="Q19" s="10"/>
      <c r="R19" s="4">
        <f t="shared" si="19"/>
        <v>26.560000000000002</v>
      </c>
    </row>
    <row r="20" spans="1:18" ht="28.5" x14ac:dyDescent="0.2">
      <c r="A20" s="2" t="s">
        <v>43</v>
      </c>
      <c r="B20" s="2" t="s">
        <v>108</v>
      </c>
      <c r="C20" s="3" t="s">
        <v>117</v>
      </c>
      <c r="D20" s="7" t="s">
        <v>116</v>
      </c>
      <c r="E20" s="9" t="s">
        <v>46</v>
      </c>
      <c r="F20" s="9" t="s">
        <v>46</v>
      </c>
      <c r="G20" s="13" t="s">
        <v>65</v>
      </c>
      <c r="H20" s="10"/>
      <c r="I20" s="10"/>
      <c r="J20" s="10"/>
      <c r="K20" s="16">
        <f>76.4+5.1</f>
        <v>81.5</v>
      </c>
      <c r="L20" s="10"/>
      <c r="M20" s="10"/>
      <c r="N20" s="10"/>
      <c r="O20" s="4">
        <f t="shared" si="0"/>
        <v>81.5</v>
      </c>
      <c r="P20" s="10"/>
      <c r="Q20" s="10"/>
      <c r="R20" s="4">
        <f t="shared" si="1"/>
        <v>81.5</v>
      </c>
    </row>
    <row r="21" spans="1:18" ht="28.5" x14ac:dyDescent="0.2">
      <c r="A21" s="2" t="s">
        <v>47</v>
      </c>
      <c r="B21" s="2" t="s">
        <v>108</v>
      </c>
      <c r="C21" s="7" t="s">
        <v>24</v>
      </c>
      <c r="D21" s="7" t="s">
        <v>24</v>
      </c>
      <c r="E21" s="9" t="s">
        <v>48</v>
      </c>
      <c r="F21" s="9" t="s">
        <v>48</v>
      </c>
      <c r="G21" s="13" t="s">
        <v>65</v>
      </c>
      <c r="H21" s="10"/>
      <c r="I21" s="10"/>
      <c r="J21" s="10"/>
      <c r="K21" s="16">
        <f>78.4</f>
        <v>78.400000000000006</v>
      </c>
      <c r="L21" s="10"/>
      <c r="M21" s="10"/>
      <c r="N21" s="10"/>
      <c r="O21" s="4">
        <f t="shared" si="0"/>
        <v>78.400000000000006</v>
      </c>
      <c r="P21" s="10"/>
      <c r="Q21" s="10"/>
      <c r="R21" s="4">
        <f t="shared" si="1"/>
        <v>78.400000000000006</v>
      </c>
    </row>
    <row r="22" spans="1:18" ht="28.5" x14ac:dyDescent="0.2">
      <c r="A22" s="2" t="s">
        <v>26</v>
      </c>
      <c r="B22" s="2" t="s">
        <v>108</v>
      </c>
      <c r="C22" s="7" t="s">
        <v>24</v>
      </c>
      <c r="D22" s="7" t="s">
        <v>24</v>
      </c>
      <c r="E22" s="9" t="s">
        <v>48</v>
      </c>
      <c r="F22" s="9" t="s">
        <v>48</v>
      </c>
      <c r="G22" s="13" t="s">
        <v>65</v>
      </c>
      <c r="H22" s="10"/>
      <c r="I22" s="10"/>
      <c r="J22" s="10"/>
      <c r="K22" s="16">
        <f>84.8</f>
        <v>84.8</v>
      </c>
      <c r="L22" s="10"/>
      <c r="M22" s="10"/>
      <c r="N22" s="10"/>
      <c r="O22" s="4">
        <f t="shared" si="0"/>
        <v>84.8</v>
      </c>
      <c r="P22" s="10"/>
      <c r="Q22" s="10"/>
      <c r="R22" s="4">
        <f t="shared" si="1"/>
        <v>84.8</v>
      </c>
    </row>
    <row r="23" spans="1:18" ht="42.75" x14ac:dyDescent="0.2">
      <c r="A23" s="2" t="s">
        <v>50</v>
      </c>
      <c r="B23" s="2" t="s">
        <v>108</v>
      </c>
      <c r="C23" s="7" t="s">
        <v>24</v>
      </c>
      <c r="D23" s="7" t="s">
        <v>24</v>
      </c>
      <c r="E23" s="9" t="s">
        <v>49</v>
      </c>
      <c r="F23" s="9" t="s">
        <v>49</v>
      </c>
      <c r="G23" s="13" t="s">
        <v>66</v>
      </c>
      <c r="H23" s="10"/>
      <c r="I23" s="10"/>
      <c r="J23" s="10"/>
      <c r="K23" s="16">
        <f>31.44</f>
        <v>31.44</v>
      </c>
      <c r="L23" s="10"/>
      <c r="M23" s="10"/>
      <c r="N23" s="10"/>
      <c r="O23" s="4">
        <f t="shared" si="0"/>
        <v>31.44</v>
      </c>
      <c r="P23" s="10"/>
      <c r="Q23" s="10"/>
      <c r="R23" s="4">
        <f t="shared" si="1"/>
        <v>31.44</v>
      </c>
    </row>
    <row r="24" spans="1:18" ht="42.75" x14ac:dyDescent="0.2">
      <c r="A24" s="2" t="s">
        <v>51</v>
      </c>
      <c r="B24" s="2" t="s">
        <v>108</v>
      </c>
      <c r="C24" s="7" t="s">
        <v>24</v>
      </c>
      <c r="D24" s="7" t="s">
        <v>24</v>
      </c>
      <c r="E24" s="9" t="s">
        <v>49</v>
      </c>
      <c r="F24" s="9" t="s">
        <v>49</v>
      </c>
      <c r="G24" s="13" t="s">
        <v>66</v>
      </c>
      <c r="H24" s="10"/>
      <c r="I24" s="10"/>
      <c r="J24" s="10"/>
      <c r="K24" s="16">
        <f>32.8</f>
        <v>32.799999999999997</v>
      </c>
      <c r="L24" s="10"/>
      <c r="M24" s="10"/>
      <c r="N24" s="10"/>
      <c r="O24" s="4">
        <f t="shared" si="0"/>
        <v>32.799999999999997</v>
      </c>
      <c r="P24" s="10"/>
      <c r="Q24" s="10"/>
      <c r="R24" s="4">
        <f t="shared" si="1"/>
        <v>32.799999999999997</v>
      </c>
    </row>
    <row r="25" spans="1:18" ht="42.75" x14ac:dyDescent="0.2">
      <c r="A25" s="2" t="s">
        <v>52</v>
      </c>
      <c r="B25" s="2" t="s">
        <v>108</v>
      </c>
      <c r="C25" s="3" t="s">
        <v>117</v>
      </c>
      <c r="D25" s="7" t="s">
        <v>116</v>
      </c>
      <c r="E25" s="9" t="s">
        <v>78</v>
      </c>
      <c r="F25" s="9" t="s">
        <v>78</v>
      </c>
      <c r="G25" s="13" t="s">
        <v>66</v>
      </c>
      <c r="H25" s="10"/>
      <c r="I25" s="10"/>
      <c r="J25" s="10"/>
      <c r="K25" s="16">
        <v>10</v>
      </c>
      <c r="L25" s="10"/>
      <c r="M25" s="10"/>
      <c r="N25" s="10"/>
      <c r="O25" s="4">
        <f t="shared" si="0"/>
        <v>10</v>
      </c>
      <c r="P25" s="10"/>
      <c r="Q25" s="10"/>
      <c r="R25" s="4">
        <f t="shared" si="1"/>
        <v>10</v>
      </c>
    </row>
    <row r="26" spans="1:18" ht="42.75" x14ac:dyDescent="0.2">
      <c r="A26" s="2" t="s">
        <v>52</v>
      </c>
      <c r="B26" s="2" t="s">
        <v>108</v>
      </c>
      <c r="C26" s="7" t="s">
        <v>24</v>
      </c>
      <c r="D26" s="7" t="s">
        <v>24</v>
      </c>
      <c r="E26" s="9" t="s">
        <v>53</v>
      </c>
      <c r="F26" s="9" t="s">
        <v>53</v>
      </c>
      <c r="G26" s="13" t="s">
        <v>66</v>
      </c>
      <c r="H26" s="10"/>
      <c r="I26" s="10"/>
      <c r="J26" s="10"/>
      <c r="K26" s="16">
        <v>54.4</v>
      </c>
      <c r="L26" s="10"/>
      <c r="M26" s="10"/>
      <c r="N26" s="10"/>
      <c r="O26" s="4">
        <f t="shared" ref="O26:O27" si="20">SUM(J26:N26)</f>
        <v>54.4</v>
      </c>
      <c r="P26" s="10"/>
      <c r="Q26" s="10"/>
      <c r="R26" s="4">
        <f t="shared" ref="R26:R27" si="21">SUM(O26:Q26)</f>
        <v>54.4</v>
      </c>
    </row>
    <row r="27" spans="1:18" ht="42.75" x14ac:dyDescent="0.2">
      <c r="A27" s="2" t="s">
        <v>52</v>
      </c>
      <c r="B27" s="2" t="s">
        <v>108</v>
      </c>
      <c r="C27" s="1" t="s">
        <v>23</v>
      </c>
      <c r="D27" s="7" t="s">
        <v>124</v>
      </c>
      <c r="E27" s="9" t="s">
        <v>63</v>
      </c>
      <c r="F27" s="9" t="s">
        <v>63</v>
      </c>
      <c r="G27" s="13" t="s">
        <v>66</v>
      </c>
      <c r="H27" s="10"/>
      <c r="I27" s="10"/>
      <c r="J27" s="10"/>
      <c r="K27" s="16">
        <v>38.72</v>
      </c>
      <c r="L27" s="10"/>
      <c r="M27" s="10"/>
      <c r="N27" s="10"/>
      <c r="O27" s="4">
        <f t="shared" si="20"/>
        <v>38.72</v>
      </c>
      <c r="P27" s="10"/>
      <c r="Q27" s="10"/>
      <c r="R27" s="4">
        <f t="shared" si="21"/>
        <v>38.72</v>
      </c>
    </row>
    <row r="28" spans="1:18" ht="28.5" x14ac:dyDescent="0.2">
      <c r="A28" s="2" t="s">
        <v>55</v>
      </c>
      <c r="B28" s="2" t="s">
        <v>108</v>
      </c>
      <c r="C28" s="7" t="s">
        <v>24</v>
      </c>
      <c r="D28" s="7" t="s">
        <v>24</v>
      </c>
      <c r="E28" s="9" t="s">
        <v>48</v>
      </c>
      <c r="F28" s="9" t="s">
        <v>48</v>
      </c>
      <c r="G28" s="13" t="s">
        <v>65</v>
      </c>
      <c r="H28" s="10"/>
      <c r="I28" s="10"/>
      <c r="J28" s="10"/>
      <c r="K28" s="16">
        <f>88.8</f>
        <v>88.8</v>
      </c>
      <c r="L28" s="10"/>
      <c r="M28" s="10"/>
      <c r="N28" s="10"/>
      <c r="O28" s="4">
        <f t="shared" si="0"/>
        <v>88.8</v>
      </c>
      <c r="P28" s="10"/>
      <c r="Q28" s="10"/>
      <c r="R28" s="4">
        <f t="shared" si="1"/>
        <v>88.8</v>
      </c>
    </row>
    <row r="29" spans="1:18" ht="28.5" x14ac:dyDescent="0.2">
      <c r="A29" s="2" t="s">
        <v>56</v>
      </c>
      <c r="B29" s="2" t="s">
        <v>108</v>
      </c>
      <c r="C29" s="3" t="s">
        <v>117</v>
      </c>
      <c r="D29" s="7" t="s">
        <v>116</v>
      </c>
      <c r="E29" s="9" t="s">
        <v>122</v>
      </c>
      <c r="F29" s="9" t="s">
        <v>122</v>
      </c>
      <c r="G29" s="13" t="s">
        <v>65</v>
      </c>
      <c r="H29" s="10"/>
      <c r="I29" s="10"/>
      <c r="J29" s="10"/>
      <c r="K29" s="16">
        <f>31.56+31.56</f>
        <v>63.12</v>
      </c>
      <c r="L29" s="10"/>
      <c r="M29" s="10"/>
      <c r="N29" s="10"/>
      <c r="O29" s="4">
        <f t="shared" si="0"/>
        <v>63.12</v>
      </c>
      <c r="P29" s="10"/>
      <c r="Q29" s="10"/>
      <c r="R29" s="4">
        <f t="shared" si="1"/>
        <v>63.12</v>
      </c>
    </row>
    <row r="30" spans="1:18" ht="28.5" x14ac:dyDescent="0.2">
      <c r="A30" s="2" t="s">
        <v>56</v>
      </c>
      <c r="B30" s="2" t="s">
        <v>108</v>
      </c>
      <c r="C30" s="3" t="s">
        <v>115</v>
      </c>
      <c r="D30" s="3" t="s">
        <v>115</v>
      </c>
      <c r="E30" s="9" t="s">
        <v>48</v>
      </c>
      <c r="F30" s="9" t="s">
        <v>48</v>
      </c>
      <c r="G30" s="13" t="s">
        <v>65</v>
      </c>
      <c r="H30" s="10"/>
      <c r="I30" s="10"/>
      <c r="J30" s="10"/>
      <c r="K30" s="16">
        <f>30.76+30.76</f>
        <v>61.52</v>
      </c>
      <c r="L30" s="10"/>
      <c r="M30" s="10"/>
      <c r="N30" s="10"/>
      <c r="O30" s="4">
        <f t="shared" si="0"/>
        <v>61.52</v>
      </c>
      <c r="P30" s="10"/>
      <c r="Q30" s="10"/>
      <c r="R30" s="4">
        <f t="shared" si="1"/>
        <v>61.52</v>
      </c>
    </row>
    <row r="31" spans="1:18" ht="42.75" x14ac:dyDescent="0.2">
      <c r="A31" s="2" t="s">
        <v>57</v>
      </c>
      <c r="B31" s="2" t="s">
        <v>108</v>
      </c>
      <c r="C31" s="3" t="s">
        <v>117</v>
      </c>
      <c r="D31" s="7" t="s">
        <v>116</v>
      </c>
      <c r="E31" s="9" t="s">
        <v>125</v>
      </c>
      <c r="F31" s="9" t="s">
        <v>125</v>
      </c>
      <c r="G31" s="13" t="s">
        <v>66</v>
      </c>
      <c r="H31" s="10"/>
      <c r="I31" s="10"/>
      <c r="J31" s="10"/>
      <c r="K31" s="16">
        <v>52.56</v>
      </c>
      <c r="L31" s="10"/>
      <c r="M31" s="10"/>
      <c r="N31" s="10"/>
      <c r="O31" s="4">
        <f t="shared" si="0"/>
        <v>52.56</v>
      </c>
      <c r="P31" s="10"/>
      <c r="Q31" s="10"/>
      <c r="R31" s="4">
        <f t="shared" si="1"/>
        <v>52.56</v>
      </c>
    </row>
    <row r="32" spans="1:18" ht="42.75" x14ac:dyDescent="0.2">
      <c r="A32" s="2" t="s">
        <v>57</v>
      </c>
      <c r="B32" s="2" t="s">
        <v>108</v>
      </c>
      <c r="C32" s="3" t="s">
        <v>117</v>
      </c>
      <c r="D32" s="7" t="s">
        <v>116</v>
      </c>
      <c r="E32" s="9" t="s">
        <v>126</v>
      </c>
      <c r="F32" s="9" t="s">
        <v>126</v>
      </c>
      <c r="G32" s="13" t="s">
        <v>66</v>
      </c>
      <c r="H32" s="10"/>
      <c r="I32" s="10"/>
      <c r="J32" s="10"/>
      <c r="K32" s="16">
        <v>37.04</v>
      </c>
      <c r="L32" s="10"/>
      <c r="M32" s="10"/>
      <c r="N32" s="10"/>
      <c r="O32" s="4">
        <f t="shared" ref="O32:O33" si="22">SUM(J32:N32)</f>
        <v>37.04</v>
      </c>
      <c r="P32" s="10"/>
      <c r="Q32" s="10"/>
      <c r="R32" s="4">
        <f t="shared" ref="R32:R33" si="23">SUM(O32:Q32)</f>
        <v>37.04</v>
      </c>
    </row>
    <row r="33" spans="1:18" ht="42.75" x14ac:dyDescent="0.2">
      <c r="A33" s="2" t="s">
        <v>57</v>
      </c>
      <c r="B33" s="2" t="s">
        <v>108</v>
      </c>
      <c r="C33" s="7" t="s">
        <v>24</v>
      </c>
      <c r="D33" s="7" t="s">
        <v>24</v>
      </c>
      <c r="E33" s="9" t="s">
        <v>53</v>
      </c>
      <c r="F33" s="9" t="s">
        <v>53</v>
      </c>
      <c r="G33" s="13" t="s">
        <v>66</v>
      </c>
      <c r="H33" s="10"/>
      <c r="I33" s="10"/>
      <c r="J33" s="10"/>
      <c r="K33" s="16">
        <v>37.520000000000003</v>
      </c>
      <c r="L33" s="10"/>
      <c r="M33" s="10"/>
      <c r="N33" s="10"/>
      <c r="O33" s="4">
        <f t="shared" si="22"/>
        <v>37.520000000000003</v>
      </c>
      <c r="P33" s="10"/>
      <c r="Q33" s="10"/>
      <c r="R33" s="4">
        <f t="shared" si="23"/>
        <v>37.520000000000003</v>
      </c>
    </row>
    <row r="34" spans="1:18" ht="42.75" x14ac:dyDescent="0.2">
      <c r="A34" s="2" t="s">
        <v>58</v>
      </c>
      <c r="B34" s="2" t="s">
        <v>108</v>
      </c>
      <c r="C34" s="7" t="s">
        <v>24</v>
      </c>
      <c r="D34" s="7" t="s">
        <v>24</v>
      </c>
      <c r="E34" s="9" t="s">
        <v>59</v>
      </c>
      <c r="F34" s="9" t="s">
        <v>59</v>
      </c>
      <c r="G34" s="13" t="s">
        <v>66</v>
      </c>
      <c r="H34" s="10"/>
      <c r="I34" s="10"/>
      <c r="J34" s="10"/>
      <c r="K34" s="16">
        <f>32.56</f>
        <v>32.56</v>
      </c>
      <c r="L34" s="10"/>
      <c r="M34" s="10"/>
      <c r="N34" s="10"/>
      <c r="O34" s="4">
        <f t="shared" si="0"/>
        <v>32.56</v>
      </c>
      <c r="P34" s="10"/>
      <c r="Q34" s="10"/>
      <c r="R34" s="4">
        <f t="shared" si="1"/>
        <v>32.56</v>
      </c>
    </row>
    <row r="35" spans="1:18" x14ac:dyDescent="0.2">
      <c r="A35" s="2" t="s">
        <v>60</v>
      </c>
      <c r="B35" s="2" t="s">
        <v>108</v>
      </c>
      <c r="C35" s="7" t="s">
        <v>24</v>
      </c>
      <c r="D35" s="7" t="s">
        <v>24</v>
      </c>
      <c r="E35" s="9" t="s">
        <v>53</v>
      </c>
      <c r="F35" s="9" t="s">
        <v>53</v>
      </c>
      <c r="G35" s="13" t="s">
        <v>67</v>
      </c>
      <c r="H35" s="10"/>
      <c r="I35" s="10"/>
      <c r="J35" s="10"/>
      <c r="K35" s="16">
        <f>102.4</f>
        <v>102.4</v>
      </c>
      <c r="L35" s="10"/>
      <c r="M35" s="10"/>
      <c r="N35" s="10"/>
      <c r="O35" s="4">
        <f t="shared" si="0"/>
        <v>102.4</v>
      </c>
      <c r="P35" s="10"/>
      <c r="Q35" s="10"/>
      <c r="R35" s="4">
        <f t="shared" si="1"/>
        <v>102.4</v>
      </c>
    </row>
    <row r="36" spans="1:18" ht="42.75" x14ac:dyDescent="0.2">
      <c r="A36" s="2" t="s">
        <v>61</v>
      </c>
      <c r="B36" s="2" t="s">
        <v>108</v>
      </c>
      <c r="C36" s="7" t="s">
        <v>24</v>
      </c>
      <c r="D36" s="7" t="s">
        <v>24</v>
      </c>
      <c r="E36" s="9" t="s">
        <v>53</v>
      </c>
      <c r="F36" s="9" t="s">
        <v>53</v>
      </c>
      <c r="G36" s="13" t="s">
        <v>66</v>
      </c>
      <c r="H36" s="10"/>
      <c r="I36" s="10"/>
      <c r="J36" s="10"/>
      <c r="K36" s="16">
        <f>17.84</f>
        <v>17.84</v>
      </c>
      <c r="L36" s="10"/>
      <c r="M36" s="10"/>
      <c r="N36" s="10"/>
      <c r="O36" s="4">
        <f t="shared" si="0"/>
        <v>17.84</v>
      </c>
      <c r="P36" s="10"/>
      <c r="Q36" s="10"/>
      <c r="R36" s="4">
        <f t="shared" si="1"/>
        <v>17.84</v>
      </c>
    </row>
    <row r="37" spans="1:18" ht="42.75" x14ac:dyDescent="0.2">
      <c r="A37" s="2" t="s">
        <v>138</v>
      </c>
      <c r="B37" s="2" t="s">
        <v>108</v>
      </c>
      <c r="C37" s="7" t="s">
        <v>24</v>
      </c>
      <c r="D37" s="7" t="s">
        <v>24</v>
      </c>
      <c r="E37" s="9" t="s">
        <v>53</v>
      </c>
      <c r="F37" s="9" t="s">
        <v>53</v>
      </c>
      <c r="G37" s="13" t="s">
        <v>66</v>
      </c>
      <c r="H37" s="10"/>
      <c r="I37" s="10"/>
      <c r="J37" s="10"/>
      <c r="K37" s="16">
        <v>25.6</v>
      </c>
      <c r="L37" s="10"/>
      <c r="M37" s="10"/>
      <c r="N37" s="10"/>
      <c r="O37" s="4">
        <f t="shared" si="0"/>
        <v>25.6</v>
      </c>
      <c r="P37" s="10"/>
      <c r="Q37" s="10"/>
      <c r="R37" s="4">
        <f t="shared" si="1"/>
        <v>25.6</v>
      </c>
    </row>
    <row r="38" spans="1:18" ht="28.5" x14ac:dyDescent="0.2">
      <c r="A38" s="2" t="s">
        <v>62</v>
      </c>
      <c r="B38" s="2" t="s">
        <v>108</v>
      </c>
      <c r="C38" s="7" t="s">
        <v>24</v>
      </c>
      <c r="D38" s="7" t="s">
        <v>24</v>
      </c>
      <c r="E38" s="9" t="s">
        <v>48</v>
      </c>
      <c r="F38" s="9" t="s">
        <v>48</v>
      </c>
      <c r="G38" s="13" t="s">
        <v>65</v>
      </c>
      <c r="H38" s="10"/>
      <c r="I38" s="10"/>
      <c r="J38" s="10"/>
      <c r="K38" s="16">
        <v>108.8</v>
      </c>
      <c r="L38" s="10"/>
      <c r="M38" s="10"/>
      <c r="N38" s="10"/>
      <c r="O38" s="4">
        <f t="shared" si="0"/>
        <v>108.8</v>
      </c>
      <c r="P38" s="10"/>
      <c r="Q38" s="10"/>
      <c r="R38" s="4">
        <f t="shared" si="1"/>
        <v>108.8</v>
      </c>
    </row>
    <row r="39" spans="1:18" ht="25.5" x14ac:dyDescent="0.2">
      <c r="A39" s="2" t="s">
        <v>69</v>
      </c>
      <c r="B39" s="2" t="s">
        <v>108</v>
      </c>
      <c r="C39" s="3" t="s">
        <v>117</v>
      </c>
      <c r="D39" s="7" t="s">
        <v>116</v>
      </c>
      <c r="E39" s="9" t="s">
        <v>70</v>
      </c>
      <c r="F39" s="9" t="s">
        <v>70</v>
      </c>
      <c r="G39" s="13" t="s">
        <v>27</v>
      </c>
      <c r="H39" s="10"/>
      <c r="I39" s="10"/>
      <c r="J39" s="10"/>
      <c r="K39" s="16">
        <f>18.64</f>
        <v>18.64</v>
      </c>
      <c r="L39" s="10"/>
      <c r="M39" s="10"/>
      <c r="N39" s="10"/>
      <c r="O39" s="4">
        <f t="shared" si="0"/>
        <v>18.64</v>
      </c>
      <c r="P39" s="10"/>
      <c r="Q39" s="10"/>
      <c r="R39" s="4">
        <f t="shared" si="1"/>
        <v>18.64</v>
      </c>
    </row>
    <row r="40" spans="1:18" ht="28.5" x14ac:dyDescent="0.2">
      <c r="A40" s="2" t="s">
        <v>71</v>
      </c>
      <c r="B40" s="2" t="s">
        <v>108</v>
      </c>
      <c r="C40" s="1" t="s">
        <v>22</v>
      </c>
      <c r="D40" s="7" t="s">
        <v>109</v>
      </c>
      <c r="E40" s="9" t="s">
        <v>123</v>
      </c>
      <c r="F40" s="9" t="s">
        <v>123</v>
      </c>
      <c r="G40" s="13" t="s">
        <v>81</v>
      </c>
      <c r="H40" s="10"/>
      <c r="I40" s="10"/>
      <c r="J40" s="10"/>
      <c r="K40" s="16">
        <v>38.4</v>
      </c>
      <c r="L40" s="10"/>
      <c r="M40" s="10"/>
      <c r="N40" s="10"/>
      <c r="O40" s="4">
        <f t="shared" si="0"/>
        <v>38.4</v>
      </c>
      <c r="P40" s="10"/>
      <c r="Q40" s="10"/>
      <c r="R40" s="4">
        <f t="shared" si="1"/>
        <v>38.4</v>
      </c>
    </row>
    <row r="41" spans="1:18" ht="28.5" x14ac:dyDescent="0.2">
      <c r="A41" s="2" t="s">
        <v>71</v>
      </c>
      <c r="B41" s="2" t="s">
        <v>108</v>
      </c>
      <c r="C41" s="7" t="s">
        <v>24</v>
      </c>
      <c r="D41" s="7" t="s">
        <v>24</v>
      </c>
      <c r="E41" s="9" t="s">
        <v>78</v>
      </c>
      <c r="F41" s="9" t="s">
        <v>78</v>
      </c>
      <c r="G41" s="13" t="s">
        <v>81</v>
      </c>
      <c r="H41" s="10"/>
      <c r="I41" s="10"/>
      <c r="J41" s="10"/>
      <c r="K41" s="16">
        <v>44</v>
      </c>
      <c r="L41" s="10"/>
      <c r="M41" s="10"/>
      <c r="N41" s="10"/>
      <c r="O41" s="4">
        <f t="shared" ref="O41:O42" si="24">SUM(J41:N41)</f>
        <v>44</v>
      </c>
      <c r="P41" s="10"/>
      <c r="Q41" s="10"/>
      <c r="R41" s="4">
        <f t="shared" ref="R41:R42" si="25">SUM(O41:Q41)</f>
        <v>44</v>
      </c>
    </row>
    <row r="42" spans="1:18" ht="28.5" x14ac:dyDescent="0.2">
      <c r="A42" s="2" t="s">
        <v>71</v>
      </c>
      <c r="B42" s="2" t="s">
        <v>108</v>
      </c>
      <c r="C42" s="1" t="s">
        <v>22</v>
      </c>
      <c r="D42" s="7" t="s">
        <v>109</v>
      </c>
      <c r="E42" s="9" t="s">
        <v>79</v>
      </c>
      <c r="F42" s="9" t="s">
        <v>79</v>
      </c>
      <c r="G42" s="13" t="s">
        <v>81</v>
      </c>
      <c r="H42" s="10"/>
      <c r="I42" s="10"/>
      <c r="J42" s="10"/>
      <c r="K42" s="16">
        <v>53.6</v>
      </c>
      <c r="L42" s="10"/>
      <c r="M42" s="10"/>
      <c r="N42" s="10"/>
      <c r="O42" s="4">
        <f t="shared" si="24"/>
        <v>53.6</v>
      </c>
      <c r="P42" s="10"/>
      <c r="Q42" s="10"/>
      <c r="R42" s="4">
        <f t="shared" si="25"/>
        <v>53.6</v>
      </c>
    </row>
    <row r="43" spans="1:18" ht="28.5" x14ac:dyDescent="0.2">
      <c r="A43" s="2" t="s">
        <v>72</v>
      </c>
      <c r="B43" s="2" t="s">
        <v>108</v>
      </c>
      <c r="C43" s="7" t="s">
        <v>24</v>
      </c>
      <c r="D43" s="7" t="s">
        <v>24</v>
      </c>
      <c r="E43" s="9" t="s">
        <v>41</v>
      </c>
      <c r="F43" s="9" t="s">
        <v>41</v>
      </c>
      <c r="G43" s="13" t="s">
        <v>81</v>
      </c>
      <c r="H43" s="10"/>
      <c r="I43" s="10"/>
      <c r="J43" s="10"/>
      <c r="K43" s="16">
        <f>119.2</f>
        <v>119.2</v>
      </c>
      <c r="L43" s="10"/>
      <c r="M43" s="10"/>
      <c r="N43" s="10"/>
      <c r="O43" s="4">
        <f t="shared" si="0"/>
        <v>119.2</v>
      </c>
      <c r="P43" s="10"/>
      <c r="Q43" s="10"/>
      <c r="R43" s="4">
        <f t="shared" si="1"/>
        <v>119.2</v>
      </c>
    </row>
    <row r="44" spans="1:18" ht="28.5" x14ac:dyDescent="0.2">
      <c r="A44" s="2" t="s">
        <v>73</v>
      </c>
      <c r="B44" s="2" t="s">
        <v>108</v>
      </c>
      <c r="C44" s="7" t="s">
        <v>24</v>
      </c>
      <c r="D44" s="7" t="s">
        <v>24</v>
      </c>
      <c r="E44" s="9" t="s">
        <v>91</v>
      </c>
      <c r="F44" s="9" t="s">
        <v>91</v>
      </c>
      <c r="G44" s="13" t="s">
        <v>81</v>
      </c>
      <c r="H44" s="10"/>
      <c r="I44" s="10"/>
      <c r="J44" s="10"/>
      <c r="K44" s="16">
        <f>84.8</f>
        <v>84.8</v>
      </c>
      <c r="L44" s="10"/>
      <c r="M44" s="10"/>
      <c r="N44" s="10"/>
      <c r="O44" s="4">
        <f t="shared" si="0"/>
        <v>84.8</v>
      </c>
      <c r="P44" s="10"/>
      <c r="Q44" s="10"/>
      <c r="R44" s="4">
        <f t="shared" si="1"/>
        <v>84.8</v>
      </c>
    </row>
    <row r="45" spans="1:18" ht="28.5" x14ac:dyDescent="0.2">
      <c r="A45" s="2" t="s">
        <v>73</v>
      </c>
      <c r="B45" s="2" t="s">
        <v>108</v>
      </c>
      <c r="C45" s="3" t="s">
        <v>117</v>
      </c>
      <c r="D45" s="7" t="s">
        <v>116</v>
      </c>
      <c r="E45" s="9" t="s">
        <v>41</v>
      </c>
      <c r="F45" s="9" t="s">
        <v>80</v>
      </c>
      <c r="G45" s="13" t="s">
        <v>81</v>
      </c>
      <c r="H45" s="10"/>
      <c r="I45" s="10"/>
      <c r="J45" s="10"/>
      <c r="K45" s="16">
        <v>28</v>
      </c>
      <c r="L45" s="10"/>
      <c r="M45" s="10"/>
      <c r="N45" s="10"/>
      <c r="O45" s="4">
        <f t="shared" ref="O45" si="26">SUM(J45:N45)</f>
        <v>28</v>
      </c>
      <c r="P45" s="10"/>
      <c r="Q45" s="10"/>
      <c r="R45" s="4">
        <f t="shared" ref="R45" si="27">SUM(O45:Q45)</f>
        <v>28</v>
      </c>
    </row>
    <row r="46" spans="1:18" ht="28.5" x14ac:dyDescent="0.2">
      <c r="A46" s="2" t="s">
        <v>74</v>
      </c>
      <c r="B46" s="2" t="s">
        <v>108</v>
      </c>
      <c r="C46" s="7" t="s">
        <v>24</v>
      </c>
      <c r="D46" s="7" t="s">
        <v>24</v>
      </c>
      <c r="E46" s="9" t="s">
        <v>41</v>
      </c>
      <c r="F46" s="9" t="s">
        <v>41</v>
      </c>
      <c r="G46" s="13" t="s">
        <v>81</v>
      </c>
      <c r="H46" s="10"/>
      <c r="I46" s="10"/>
      <c r="J46" s="10"/>
      <c r="K46" s="16">
        <f>12.64+12.64</f>
        <v>25.28</v>
      </c>
      <c r="L46" s="10"/>
      <c r="M46" s="10"/>
      <c r="N46" s="10"/>
      <c r="O46" s="4">
        <f t="shared" si="0"/>
        <v>25.28</v>
      </c>
      <c r="P46" s="10"/>
      <c r="Q46" s="10"/>
      <c r="R46" s="4">
        <f t="shared" si="1"/>
        <v>25.28</v>
      </c>
    </row>
    <row r="47" spans="1:18" ht="25.5" x14ac:dyDescent="0.2">
      <c r="A47" s="2" t="s">
        <v>75</v>
      </c>
      <c r="B47" s="2" t="s">
        <v>108</v>
      </c>
      <c r="C47" s="3" t="s">
        <v>117</v>
      </c>
      <c r="D47" s="7" t="s">
        <v>116</v>
      </c>
      <c r="E47" s="9" t="s">
        <v>118</v>
      </c>
      <c r="F47" s="9" t="s">
        <v>118</v>
      </c>
      <c r="G47" s="13" t="s">
        <v>27</v>
      </c>
      <c r="H47" s="10"/>
      <c r="I47" s="10"/>
      <c r="J47" s="10"/>
      <c r="K47" s="16">
        <f>5.52+3</f>
        <v>8.52</v>
      </c>
      <c r="L47" s="10"/>
      <c r="M47" s="10"/>
      <c r="N47" s="10"/>
      <c r="O47" s="4">
        <f t="shared" si="0"/>
        <v>8.52</v>
      </c>
      <c r="P47" s="10"/>
      <c r="Q47" s="10"/>
      <c r="R47" s="4">
        <f t="shared" si="1"/>
        <v>8.52</v>
      </c>
    </row>
    <row r="48" spans="1:18" ht="25.5" x14ac:dyDescent="0.2">
      <c r="A48" s="2" t="s">
        <v>75</v>
      </c>
      <c r="B48" s="2" t="s">
        <v>108</v>
      </c>
      <c r="C48" s="3" t="s">
        <v>117</v>
      </c>
      <c r="D48" s="7" t="s">
        <v>116</v>
      </c>
      <c r="E48" s="9" t="s">
        <v>127</v>
      </c>
      <c r="F48" s="9" t="s">
        <v>127</v>
      </c>
      <c r="G48" s="13" t="s">
        <v>27</v>
      </c>
      <c r="H48" s="10"/>
      <c r="I48" s="10"/>
      <c r="J48" s="10"/>
      <c r="K48" s="16">
        <v>5.96</v>
      </c>
      <c r="L48" s="10"/>
      <c r="M48" s="10"/>
      <c r="N48" s="10"/>
      <c r="O48" s="4">
        <f t="shared" ref="O48:O50" si="28">SUM(J48:N48)</f>
        <v>5.96</v>
      </c>
      <c r="P48" s="10"/>
      <c r="Q48" s="10"/>
      <c r="R48" s="4">
        <f t="shared" ref="R48:R50" si="29">SUM(O48:Q48)</f>
        <v>5.96</v>
      </c>
    </row>
    <row r="49" spans="1:18" ht="25.5" x14ac:dyDescent="0.2">
      <c r="A49" s="2" t="s">
        <v>75</v>
      </c>
      <c r="B49" s="2" t="s">
        <v>108</v>
      </c>
      <c r="C49" s="3" t="s">
        <v>117</v>
      </c>
      <c r="D49" s="7" t="s">
        <v>116</v>
      </c>
      <c r="E49" s="9" t="s">
        <v>46</v>
      </c>
      <c r="F49" s="9" t="s">
        <v>46</v>
      </c>
      <c r="G49" s="13" t="s">
        <v>27</v>
      </c>
      <c r="H49" s="10"/>
      <c r="I49" s="10"/>
      <c r="J49" s="10"/>
      <c r="K49" s="16">
        <v>14.16</v>
      </c>
      <c r="L49" s="10"/>
      <c r="M49" s="10"/>
      <c r="N49" s="10"/>
      <c r="O49" s="4">
        <f t="shared" si="28"/>
        <v>14.16</v>
      </c>
      <c r="P49" s="10"/>
      <c r="Q49" s="10"/>
      <c r="R49" s="4">
        <f t="shared" si="29"/>
        <v>14.16</v>
      </c>
    </row>
    <row r="50" spans="1:18" ht="25.5" x14ac:dyDescent="0.2">
      <c r="A50" s="2" t="s">
        <v>75</v>
      </c>
      <c r="B50" s="2" t="s">
        <v>108</v>
      </c>
      <c r="C50" s="3" t="s">
        <v>117</v>
      </c>
      <c r="D50" s="7" t="s">
        <v>116</v>
      </c>
      <c r="E50" s="9" t="s">
        <v>128</v>
      </c>
      <c r="F50" s="9" t="s">
        <v>128</v>
      </c>
      <c r="G50" s="13" t="s">
        <v>27</v>
      </c>
      <c r="H50" s="10"/>
      <c r="I50" s="10"/>
      <c r="J50" s="10"/>
      <c r="K50" s="16">
        <v>9.68</v>
      </c>
      <c r="L50" s="10"/>
      <c r="M50" s="10"/>
      <c r="N50" s="10"/>
      <c r="O50" s="4">
        <f t="shared" si="28"/>
        <v>9.68</v>
      </c>
      <c r="P50" s="10"/>
      <c r="Q50" s="10"/>
      <c r="R50" s="4">
        <f t="shared" si="29"/>
        <v>9.68</v>
      </c>
    </row>
    <row r="51" spans="1:18" x14ac:dyDescent="0.2">
      <c r="A51" s="2" t="s">
        <v>75</v>
      </c>
      <c r="B51" s="2" t="s">
        <v>108</v>
      </c>
      <c r="C51" s="7" t="s">
        <v>24</v>
      </c>
      <c r="D51" s="7" t="s">
        <v>24</v>
      </c>
      <c r="E51" s="9" t="s">
        <v>48</v>
      </c>
      <c r="F51" s="9" t="s">
        <v>48</v>
      </c>
      <c r="G51" s="13" t="s">
        <v>27</v>
      </c>
      <c r="H51" s="10"/>
      <c r="I51" s="10"/>
      <c r="J51" s="10"/>
      <c r="K51" s="16">
        <v>10.64</v>
      </c>
      <c r="L51" s="10"/>
      <c r="M51" s="10"/>
      <c r="N51" s="10"/>
      <c r="O51" s="4">
        <f t="shared" ref="O51" si="30">SUM(J51:N51)</f>
        <v>10.64</v>
      </c>
      <c r="P51" s="10"/>
      <c r="Q51" s="10"/>
      <c r="R51" s="4">
        <f t="shared" ref="R51" si="31">SUM(O51:Q51)</f>
        <v>10.64</v>
      </c>
    </row>
    <row r="52" spans="1:18" ht="25.5" x14ac:dyDescent="0.2">
      <c r="A52" s="2" t="s">
        <v>76</v>
      </c>
      <c r="B52" s="2" t="s">
        <v>108</v>
      </c>
      <c r="C52" s="3" t="s">
        <v>117</v>
      </c>
      <c r="D52" s="7" t="s">
        <v>116</v>
      </c>
      <c r="E52" s="9" t="s">
        <v>129</v>
      </c>
      <c r="F52" s="9" t="s">
        <v>129</v>
      </c>
      <c r="G52" s="14" t="s">
        <v>27</v>
      </c>
      <c r="H52" s="10"/>
      <c r="I52" s="10"/>
      <c r="J52" s="10"/>
      <c r="K52" s="16">
        <v>15.76</v>
      </c>
      <c r="L52" s="10"/>
      <c r="M52" s="10"/>
      <c r="N52" s="10"/>
      <c r="O52" s="4">
        <f t="shared" si="0"/>
        <v>15.76</v>
      </c>
      <c r="P52" s="10"/>
      <c r="Q52" s="10"/>
      <c r="R52" s="4">
        <f t="shared" si="1"/>
        <v>15.76</v>
      </c>
    </row>
    <row r="53" spans="1:18" x14ac:dyDescent="0.2">
      <c r="A53" s="2" t="s">
        <v>76</v>
      </c>
      <c r="B53" s="2" t="s">
        <v>108</v>
      </c>
      <c r="C53" s="7" t="s">
        <v>24</v>
      </c>
      <c r="D53" s="7" t="s">
        <v>24</v>
      </c>
      <c r="E53" s="9" t="s">
        <v>34</v>
      </c>
      <c r="F53" s="9" t="s">
        <v>34</v>
      </c>
      <c r="G53" s="14" t="s">
        <v>27</v>
      </c>
      <c r="H53" s="10"/>
      <c r="I53" s="10"/>
      <c r="J53" s="10"/>
      <c r="K53" s="16">
        <v>26.8</v>
      </c>
      <c r="L53" s="10"/>
      <c r="M53" s="10"/>
      <c r="N53" s="10"/>
      <c r="O53" s="4">
        <f t="shared" ref="O53" si="32">SUM(J53:N53)</f>
        <v>26.8</v>
      </c>
      <c r="P53" s="10"/>
      <c r="Q53" s="10"/>
      <c r="R53" s="4">
        <f t="shared" ref="R53" si="33">SUM(O53:Q53)</f>
        <v>26.8</v>
      </c>
    </row>
    <row r="54" spans="1:18" ht="28.5" x14ac:dyDescent="0.2">
      <c r="A54" s="2" t="s">
        <v>77</v>
      </c>
      <c r="B54" s="2" t="s">
        <v>108</v>
      </c>
      <c r="C54" s="7" t="s">
        <v>24</v>
      </c>
      <c r="D54" s="7" t="s">
        <v>24</v>
      </c>
      <c r="E54" s="9" t="s">
        <v>78</v>
      </c>
      <c r="F54" s="9" t="s">
        <v>78</v>
      </c>
      <c r="G54" s="13" t="s">
        <v>81</v>
      </c>
      <c r="H54" s="10"/>
      <c r="I54" s="10"/>
      <c r="J54" s="10"/>
      <c r="K54" s="16">
        <f>73.6</f>
        <v>73.599999999999994</v>
      </c>
      <c r="L54" s="10"/>
      <c r="M54" s="10"/>
      <c r="N54" s="10"/>
      <c r="O54" s="4">
        <f t="shared" si="0"/>
        <v>73.599999999999994</v>
      </c>
      <c r="P54" s="10"/>
      <c r="Q54" s="10"/>
      <c r="R54" s="4">
        <f t="shared" si="1"/>
        <v>73.599999999999994</v>
      </c>
    </row>
    <row r="55" spans="1:18" ht="25.5" x14ac:dyDescent="0.2">
      <c r="A55" s="2" t="s">
        <v>82</v>
      </c>
      <c r="B55" s="2" t="s">
        <v>108</v>
      </c>
      <c r="C55" s="3" t="s">
        <v>117</v>
      </c>
      <c r="D55" s="7" t="s">
        <v>116</v>
      </c>
      <c r="E55" s="9" t="s">
        <v>83</v>
      </c>
      <c r="F55" s="9" t="s">
        <v>127</v>
      </c>
      <c r="G55" s="13" t="s">
        <v>92</v>
      </c>
      <c r="H55" s="10"/>
      <c r="I55" s="10"/>
      <c r="J55" s="10"/>
      <c r="K55" s="16">
        <v>41.2</v>
      </c>
      <c r="L55" s="10"/>
      <c r="M55" s="10"/>
      <c r="N55" s="10"/>
      <c r="O55" s="4">
        <f t="shared" si="0"/>
        <v>41.2</v>
      </c>
      <c r="P55" s="10"/>
      <c r="Q55" s="10"/>
      <c r="R55" s="4">
        <f t="shared" si="1"/>
        <v>41.2</v>
      </c>
    </row>
    <row r="56" spans="1:18" ht="25.5" x14ac:dyDescent="0.2">
      <c r="A56" s="2" t="s">
        <v>82</v>
      </c>
      <c r="B56" s="2" t="s">
        <v>108</v>
      </c>
      <c r="C56" s="3" t="s">
        <v>117</v>
      </c>
      <c r="D56" s="7" t="s">
        <v>116</v>
      </c>
      <c r="E56" s="9" t="s">
        <v>114</v>
      </c>
      <c r="F56" s="9" t="s">
        <v>114</v>
      </c>
      <c r="G56" s="13" t="s">
        <v>92</v>
      </c>
      <c r="H56" s="10"/>
      <c r="I56" s="10"/>
      <c r="J56" s="10"/>
      <c r="K56" s="16">
        <v>63.6</v>
      </c>
      <c r="L56" s="10"/>
      <c r="M56" s="10"/>
      <c r="N56" s="10"/>
      <c r="O56" s="4">
        <f t="shared" ref="O56:O57" si="34">SUM(J56:N56)</f>
        <v>63.6</v>
      </c>
      <c r="P56" s="10"/>
      <c r="Q56" s="10"/>
      <c r="R56" s="4">
        <f t="shared" ref="R56:R57" si="35">SUM(O56:Q56)</f>
        <v>63.6</v>
      </c>
    </row>
    <row r="57" spans="1:18" x14ac:dyDescent="0.2">
      <c r="A57" s="2" t="s">
        <v>82</v>
      </c>
      <c r="B57" s="2" t="s">
        <v>108</v>
      </c>
      <c r="C57" s="7" t="s">
        <v>24</v>
      </c>
      <c r="D57" s="7" t="s">
        <v>24</v>
      </c>
      <c r="E57" s="9" t="s">
        <v>130</v>
      </c>
      <c r="F57" s="9" t="s">
        <v>88</v>
      </c>
      <c r="G57" s="13" t="s">
        <v>92</v>
      </c>
      <c r="H57" s="10"/>
      <c r="I57" s="10"/>
      <c r="J57" s="10"/>
      <c r="K57" s="16">
        <v>58.8</v>
      </c>
      <c r="L57" s="10"/>
      <c r="M57" s="10"/>
      <c r="N57" s="10"/>
      <c r="O57" s="4">
        <f t="shared" si="34"/>
        <v>58.8</v>
      </c>
      <c r="P57" s="10"/>
      <c r="Q57" s="10"/>
      <c r="R57" s="4">
        <f t="shared" si="35"/>
        <v>58.8</v>
      </c>
    </row>
    <row r="58" spans="1:18" ht="28.5" x14ac:dyDescent="0.2">
      <c r="A58" s="2" t="s">
        <v>84</v>
      </c>
      <c r="B58" s="2" t="s">
        <v>108</v>
      </c>
      <c r="C58" s="1" t="s">
        <v>22</v>
      </c>
      <c r="D58" s="7" t="s">
        <v>109</v>
      </c>
      <c r="E58" s="9" t="s">
        <v>131</v>
      </c>
      <c r="F58" s="9" t="s">
        <v>131</v>
      </c>
      <c r="G58" s="13" t="s">
        <v>93</v>
      </c>
      <c r="H58" s="10"/>
      <c r="I58" s="10"/>
      <c r="J58" s="10"/>
      <c r="K58" s="16">
        <v>53.6</v>
      </c>
      <c r="L58" s="10"/>
      <c r="M58" s="10"/>
      <c r="N58" s="10"/>
      <c r="O58" s="4">
        <f t="shared" si="0"/>
        <v>53.6</v>
      </c>
      <c r="P58" s="10"/>
      <c r="Q58" s="10"/>
      <c r="R58" s="4">
        <f t="shared" si="1"/>
        <v>53.6</v>
      </c>
    </row>
    <row r="59" spans="1:18" ht="28.5" x14ac:dyDescent="0.2">
      <c r="A59" s="2" t="s">
        <v>84</v>
      </c>
      <c r="B59" s="2" t="s">
        <v>108</v>
      </c>
      <c r="C59" s="1" t="s">
        <v>22</v>
      </c>
      <c r="D59" s="7" t="s">
        <v>109</v>
      </c>
      <c r="E59" s="9" t="s">
        <v>85</v>
      </c>
      <c r="F59" s="9" t="s">
        <v>85</v>
      </c>
      <c r="G59" s="13" t="s">
        <v>93</v>
      </c>
      <c r="H59" s="10"/>
      <c r="I59" s="10"/>
      <c r="J59" s="10"/>
      <c r="K59" s="16">
        <v>63.2</v>
      </c>
      <c r="L59" s="10"/>
      <c r="M59" s="10"/>
      <c r="N59" s="10"/>
      <c r="O59" s="4">
        <f t="shared" ref="O59" si="36">SUM(J59:N59)</f>
        <v>63.2</v>
      </c>
      <c r="P59" s="10"/>
      <c r="Q59" s="10"/>
      <c r="R59" s="4">
        <f t="shared" ref="R59" si="37">SUM(O59:Q59)</f>
        <v>63.2</v>
      </c>
    </row>
    <row r="60" spans="1:18" ht="28.5" x14ac:dyDescent="0.2">
      <c r="A60" s="2" t="s">
        <v>84</v>
      </c>
      <c r="B60" s="2" t="s">
        <v>108</v>
      </c>
      <c r="C60" s="7" t="s">
        <v>24</v>
      </c>
      <c r="D60" s="7" t="s">
        <v>24</v>
      </c>
      <c r="E60" s="9" t="s">
        <v>41</v>
      </c>
      <c r="F60" s="9" t="s">
        <v>41</v>
      </c>
      <c r="G60" s="13" t="s">
        <v>93</v>
      </c>
      <c r="H60" s="10"/>
      <c r="I60" s="10"/>
      <c r="J60" s="10"/>
      <c r="K60" s="16">
        <v>54.4</v>
      </c>
      <c r="L60" s="10"/>
      <c r="M60" s="10"/>
      <c r="N60" s="10"/>
      <c r="O60" s="4">
        <f t="shared" ref="O60" si="38">SUM(J60:N60)</f>
        <v>54.4</v>
      </c>
      <c r="P60" s="10"/>
      <c r="Q60" s="10"/>
      <c r="R60" s="4">
        <f t="shared" ref="R60" si="39">SUM(O60:Q60)</f>
        <v>54.4</v>
      </c>
    </row>
    <row r="61" spans="1:18" ht="28.5" x14ac:dyDescent="0.2">
      <c r="A61" s="2" t="s">
        <v>86</v>
      </c>
      <c r="B61" s="2" t="s">
        <v>108</v>
      </c>
      <c r="C61" s="7" t="s">
        <v>24</v>
      </c>
      <c r="D61" s="7" t="s">
        <v>24</v>
      </c>
      <c r="E61" s="9" t="s">
        <v>41</v>
      </c>
      <c r="F61" s="9" t="s">
        <v>41</v>
      </c>
      <c r="G61" s="13" t="s">
        <v>93</v>
      </c>
      <c r="H61" s="10"/>
      <c r="I61" s="10"/>
      <c r="J61" s="10"/>
      <c r="K61" s="16">
        <f>49.6</f>
        <v>49.6</v>
      </c>
      <c r="L61" s="10"/>
      <c r="M61" s="10"/>
      <c r="N61" s="10"/>
      <c r="O61" s="4">
        <f t="shared" si="0"/>
        <v>49.6</v>
      </c>
      <c r="P61" s="10"/>
      <c r="Q61" s="10"/>
      <c r="R61" s="4">
        <f t="shared" si="1"/>
        <v>49.6</v>
      </c>
    </row>
    <row r="62" spans="1:18" ht="28.5" x14ac:dyDescent="0.2">
      <c r="A62" s="2" t="s">
        <v>141</v>
      </c>
      <c r="B62" s="2" t="s">
        <v>108</v>
      </c>
      <c r="C62" s="7" t="s">
        <v>24</v>
      </c>
      <c r="D62" s="7" t="s">
        <v>24</v>
      </c>
      <c r="E62" s="9" t="s">
        <v>41</v>
      </c>
      <c r="F62" s="9" t="s">
        <v>41</v>
      </c>
      <c r="G62" s="13" t="s">
        <v>93</v>
      </c>
      <c r="H62" s="10"/>
      <c r="I62" s="10"/>
      <c r="J62" s="10"/>
      <c r="K62" s="16">
        <f>50.08</f>
        <v>50.08</v>
      </c>
      <c r="L62" s="10"/>
      <c r="M62" s="10"/>
      <c r="N62" s="10"/>
      <c r="O62" s="4">
        <f t="shared" si="0"/>
        <v>50.08</v>
      </c>
      <c r="P62" s="10"/>
      <c r="Q62" s="10"/>
      <c r="R62" s="4">
        <f t="shared" si="1"/>
        <v>50.08</v>
      </c>
    </row>
    <row r="63" spans="1:18" ht="28.5" x14ac:dyDescent="0.2">
      <c r="A63" s="2" t="s">
        <v>87</v>
      </c>
      <c r="B63" s="2" t="s">
        <v>108</v>
      </c>
      <c r="C63" s="7" t="s">
        <v>24</v>
      </c>
      <c r="D63" s="7" t="s">
        <v>24</v>
      </c>
      <c r="E63" s="9" t="s">
        <v>41</v>
      </c>
      <c r="F63" s="9" t="s">
        <v>41</v>
      </c>
      <c r="G63" s="13" t="s">
        <v>93</v>
      </c>
      <c r="H63" s="10"/>
      <c r="I63" s="10"/>
      <c r="J63" s="10"/>
      <c r="K63" s="16">
        <v>58.4</v>
      </c>
      <c r="L63" s="10"/>
      <c r="M63" s="10"/>
      <c r="N63" s="10"/>
      <c r="O63" s="4">
        <f t="shared" si="0"/>
        <v>58.4</v>
      </c>
      <c r="P63" s="10"/>
      <c r="Q63" s="10"/>
      <c r="R63" s="4">
        <f t="shared" si="1"/>
        <v>58.4</v>
      </c>
    </row>
    <row r="64" spans="1:18" ht="28.5" x14ac:dyDescent="0.2">
      <c r="A64" s="2" t="s">
        <v>89</v>
      </c>
      <c r="B64" s="2" t="s">
        <v>108</v>
      </c>
      <c r="C64" s="3" t="s">
        <v>117</v>
      </c>
      <c r="D64" s="7" t="s">
        <v>116</v>
      </c>
      <c r="E64" s="9" t="s">
        <v>127</v>
      </c>
      <c r="F64" s="9" t="s">
        <v>127</v>
      </c>
      <c r="G64" s="13" t="s">
        <v>93</v>
      </c>
      <c r="H64" s="10"/>
      <c r="I64" s="10"/>
      <c r="J64" s="10"/>
      <c r="K64" s="16">
        <v>12</v>
      </c>
      <c r="L64" s="10"/>
      <c r="M64" s="10"/>
      <c r="N64" s="10"/>
      <c r="O64" s="4">
        <f t="shared" si="0"/>
        <v>12</v>
      </c>
      <c r="P64" s="10"/>
      <c r="Q64" s="10"/>
      <c r="R64" s="4">
        <f t="shared" si="1"/>
        <v>12</v>
      </c>
    </row>
    <row r="65" spans="1:18" ht="28.5" x14ac:dyDescent="0.2">
      <c r="A65" s="2" t="s">
        <v>89</v>
      </c>
      <c r="B65" s="2" t="s">
        <v>108</v>
      </c>
      <c r="C65" s="7" t="s">
        <v>24</v>
      </c>
      <c r="D65" s="7" t="s">
        <v>24</v>
      </c>
      <c r="E65" s="9" t="s">
        <v>78</v>
      </c>
      <c r="F65" s="9" t="s">
        <v>78</v>
      </c>
      <c r="G65" s="13" t="s">
        <v>93</v>
      </c>
      <c r="H65" s="10"/>
      <c r="I65" s="10"/>
      <c r="J65" s="10"/>
      <c r="K65" s="16">
        <v>16.32</v>
      </c>
      <c r="L65" s="10"/>
      <c r="M65" s="10"/>
      <c r="N65" s="10"/>
      <c r="O65" s="4">
        <f t="shared" ref="O65" si="40">SUM(J65:N65)</f>
        <v>16.32</v>
      </c>
      <c r="P65" s="10"/>
      <c r="Q65" s="10"/>
      <c r="R65" s="4">
        <f t="shared" ref="R65" si="41">SUM(O65:Q65)</f>
        <v>16.32</v>
      </c>
    </row>
    <row r="66" spans="1:18" ht="42.75" x14ac:dyDescent="0.2">
      <c r="A66" s="2" t="s">
        <v>35</v>
      </c>
      <c r="B66" s="2" t="s">
        <v>108</v>
      </c>
      <c r="C66" s="7" t="s">
        <v>24</v>
      </c>
      <c r="D66" s="7" t="s">
        <v>24</v>
      </c>
      <c r="E66" s="9" t="s">
        <v>126</v>
      </c>
      <c r="F66" s="9" t="s">
        <v>126</v>
      </c>
      <c r="G66" s="13" t="s">
        <v>68</v>
      </c>
      <c r="H66" s="10"/>
      <c r="I66" s="10"/>
      <c r="J66" s="10"/>
      <c r="K66" s="16">
        <f>65.6+2.65</f>
        <v>68.25</v>
      </c>
      <c r="L66" s="10"/>
      <c r="M66" s="10"/>
      <c r="N66" s="10"/>
      <c r="O66" s="4">
        <f t="shared" si="0"/>
        <v>68.25</v>
      </c>
      <c r="P66" s="10"/>
      <c r="Q66" s="10"/>
      <c r="R66" s="4">
        <f t="shared" si="1"/>
        <v>68.25</v>
      </c>
    </row>
    <row r="67" spans="1:18" ht="42.75" x14ac:dyDescent="0.2">
      <c r="A67" s="2" t="s">
        <v>35</v>
      </c>
      <c r="B67" s="2" t="s">
        <v>108</v>
      </c>
      <c r="C67" s="7" t="s">
        <v>24</v>
      </c>
      <c r="D67" s="7" t="s">
        <v>24</v>
      </c>
      <c r="E67" s="9" t="s">
        <v>34</v>
      </c>
      <c r="F67" s="9" t="s">
        <v>34</v>
      </c>
      <c r="G67" s="13" t="s">
        <v>68</v>
      </c>
      <c r="H67" s="10"/>
      <c r="I67" s="10"/>
      <c r="J67" s="10"/>
      <c r="K67" s="16">
        <v>27.2</v>
      </c>
      <c r="L67" s="10"/>
      <c r="M67" s="10"/>
      <c r="N67" s="10"/>
      <c r="O67" s="4">
        <f t="shared" ref="O67:O68" si="42">SUM(J67:N67)</f>
        <v>27.2</v>
      </c>
      <c r="P67" s="10"/>
      <c r="Q67" s="10"/>
      <c r="R67" s="4">
        <f t="shared" ref="R67:R68" si="43">SUM(O67:Q67)</f>
        <v>27.2</v>
      </c>
    </row>
    <row r="68" spans="1:18" ht="42.75" x14ac:dyDescent="0.2">
      <c r="A68" s="2" t="s">
        <v>35</v>
      </c>
      <c r="B68" s="2" t="s">
        <v>108</v>
      </c>
      <c r="C68" s="3" t="s">
        <v>117</v>
      </c>
      <c r="D68" s="7" t="s">
        <v>116</v>
      </c>
      <c r="E68" s="9" t="s">
        <v>36</v>
      </c>
      <c r="F68" s="9" t="s">
        <v>36</v>
      </c>
      <c r="G68" s="13" t="s">
        <v>68</v>
      </c>
      <c r="H68" s="10"/>
      <c r="I68" s="10"/>
      <c r="J68" s="10"/>
      <c r="K68" s="16">
        <v>26.4</v>
      </c>
      <c r="L68" s="10"/>
      <c r="M68" s="10"/>
      <c r="N68" s="10"/>
      <c r="O68" s="4">
        <f t="shared" si="42"/>
        <v>26.4</v>
      </c>
      <c r="P68" s="10"/>
      <c r="Q68" s="10"/>
      <c r="R68" s="4">
        <f t="shared" si="43"/>
        <v>26.4</v>
      </c>
    </row>
    <row r="69" spans="1:18" ht="42.75" x14ac:dyDescent="0.2">
      <c r="A69" s="2" t="s">
        <v>37</v>
      </c>
      <c r="B69" s="2" t="s">
        <v>108</v>
      </c>
      <c r="C69" s="7" t="s">
        <v>24</v>
      </c>
      <c r="D69" s="7" t="s">
        <v>24</v>
      </c>
      <c r="E69" s="9" t="s">
        <v>34</v>
      </c>
      <c r="F69" s="9" t="s">
        <v>34</v>
      </c>
      <c r="G69" s="13" t="s">
        <v>68</v>
      </c>
      <c r="H69" s="10"/>
      <c r="I69" s="10"/>
      <c r="J69" s="10"/>
      <c r="K69" s="7">
        <v>48.8</v>
      </c>
      <c r="L69" s="10"/>
      <c r="M69" s="10"/>
      <c r="N69" s="10"/>
      <c r="O69" s="4">
        <f t="shared" si="0"/>
        <v>48.8</v>
      </c>
      <c r="P69" s="10"/>
      <c r="Q69" s="10"/>
      <c r="R69" s="4">
        <f t="shared" si="1"/>
        <v>48.8</v>
      </c>
    </row>
    <row r="70" spans="1:18" ht="25.5" x14ac:dyDescent="0.2">
      <c r="A70" s="2" t="s">
        <v>90</v>
      </c>
      <c r="B70" s="2" t="s">
        <v>108</v>
      </c>
      <c r="C70" s="3" t="s">
        <v>117</v>
      </c>
      <c r="D70" s="7" t="s">
        <v>116</v>
      </c>
      <c r="E70" s="9" t="s">
        <v>91</v>
      </c>
      <c r="F70" s="9" t="s">
        <v>91</v>
      </c>
      <c r="G70" s="13" t="s">
        <v>29</v>
      </c>
      <c r="H70" s="10"/>
      <c r="I70" s="10"/>
      <c r="J70" s="10"/>
      <c r="K70" s="16">
        <f>154.4</f>
        <v>154.4</v>
      </c>
      <c r="L70" s="10"/>
      <c r="M70" s="10"/>
      <c r="N70" s="10"/>
      <c r="O70" s="4">
        <f t="shared" si="0"/>
        <v>154.4</v>
      </c>
      <c r="P70" s="10"/>
      <c r="Q70" s="10"/>
      <c r="R70" s="4">
        <f t="shared" si="1"/>
        <v>154.4</v>
      </c>
    </row>
    <row r="71" spans="1:18" ht="24" x14ac:dyDescent="0.2">
      <c r="A71" s="2" t="s">
        <v>94</v>
      </c>
      <c r="B71" s="2" t="s">
        <v>108</v>
      </c>
      <c r="C71" s="1" t="s">
        <v>22</v>
      </c>
      <c r="D71" s="7" t="s">
        <v>109</v>
      </c>
      <c r="E71" s="9" t="s">
        <v>132</v>
      </c>
      <c r="F71" s="9" t="s">
        <v>132</v>
      </c>
      <c r="G71" s="13" t="s">
        <v>28</v>
      </c>
      <c r="H71" s="10"/>
      <c r="I71" s="10"/>
      <c r="J71" s="10"/>
      <c r="K71" s="16">
        <v>24</v>
      </c>
      <c r="L71" s="10"/>
      <c r="M71" s="10"/>
      <c r="N71" s="10"/>
      <c r="O71" s="4">
        <f t="shared" si="0"/>
        <v>24</v>
      </c>
      <c r="P71" s="10"/>
      <c r="Q71" s="10"/>
      <c r="R71" s="4">
        <f t="shared" si="1"/>
        <v>24</v>
      </c>
    </row>
    <row r="72" spans="1:18" ht="24" x14ac:dyDescent="0.2">
      <c r="A72" s="2" t="s">
        <v>94</v>
      </c>
      <c r="B72" s="2" t="s">
        <v>108</v>
      </c>
      <c r="C72" s="1" t="s">
        <v>22</v>
      </c>
      <c r="D72" s="7" t="s">
        <v>109</v>
      </c>
      <c r="E72" s="9" t="s">
        <v>111</v>
      </c>
      <c r="F72" s="9" t="s">
        <v>111</v>
      </c>
      <c r="G72" s="13" t="s">
        <v>28</v>
      </c>
      <c r="H72" s="10"/>
      <c r="I72" s="10"/>
      <c r="J72" s="10"/>
      <c r="K72" s="16">
        <v>43.2</v>
      </c>
      <c r="L72" s="10"/>
      <c r="M72" s="10"/>
      <c r="N72" s="10"/>
      <c r="O72" s="4">
        <f t="shared" ref="O72:O73" si="44">SUM(J72:N72)</f>
        <v>43.2</v>
      </c>
      <c r="P72" s="10"/>
      <c r="Q72" s="10"/>
      <c r="R72" s="4">
        <f t="shared" ref="R72:R73" si="45">SUM(O72:Q72)</f>
        <v>43.2</v>
      </c>
    </row>
    <row r="73" spans="1:18" ht="24" x14ac:dyDescent="0.2">
      <c r="A73" s="2" t="s">
        <v>94</v>
      </c>
      <c r="B73" s="2" t="s">
        <v>108</v>
      </c>
      <c r="C73" s="1" t="s">
        <v>22</v>
      </c>
      <c r="D73" s="7" t="s">
        <v>109</v>
      </c>
      <c r="E73" s="9" t="s">
        <v>96</v>
      </c>
      <c r="F73" s="9" t="s">
        <v>96</v>
      </c>
      <c r="G73" s="13" t="s">
        <v>28</v>
      </c>
      <c r="H73" s="10"/>
      <c r="I73" s="10"/>
      <c r="J73" s="10"/>
      <c r="K73" s="16">
        <v>29.6</v>
      </c>
      <c r="L73" s="10"/>
      <c r="M73" s="10"/>
      <c r="N73" s="10"/>
      <c r="O73" s="4">
        <f t="shared" si="44"/>
        <v>29.6</v>
      </c>
      <c r="P73" s="10"/>
      <c r="Q73" s="10"/>
      <c r="R73" s="4">
        <f t="shared" si="45"/>
        <v>29.6</v>
      </c>
    </row>
    <row r="74" spans="1:18" x14ac:dyDescent="0.2">
      <c r="A74" s="2" t="s">
        <v>94</v>
      </c>
      <c r="B74" s="2" t="s">
        <v>108</v>
      </c>
      <c r="C74" s="7" t="s">
        <v>24</v>
      </c>
      <c r="D74" s="7" t="s">
        <v>24</v>
      </c>
      <c r="E74" s="9" t="s">
        <v>54</v>
      </c>
      <c r="F74" s="9" t="s">
        <v>54</v>
      </c>
      <c r="G74" s="13" t="s">
        <v>28</v>
      </c>
      <c r="H74" s="10"/>
      <c r="I74" s="10"/>
      <c r="J74" s="10"/>
      <c r="K74" s="16">
        <v>20</v>
      </c>
      <c r="L74" s="10"/>
      <c r="M74" s="10"/>
      <c r="N74" s="10"/>
      <c r="O74" s="4">
        <f t="shared" ref="O74:O76" si="46">SUM(J74:N74)</f>
        <v>20</v>
      </c>
      <c r="P74" s="10"/>
      <c r="Q74" s="10"/>
      <c r="R74" s="4">
        <f t="shared" ref="R74:R76" si="47">SUM(O74:Q74)</f>
        <v>20</v>
      </c>
    </row>
    <row r="75" spans="1:18" ht="25.5" x14ac:dyDescent="0.2">
      <c r="A75" s="2" t="s">
        <v>94</v>
      </c>
      <c r="B75" s="2" t="s">
        <v>108</v>
      </c>
      <c r="C75" s="3" t="s">
        <v>117</v>
      </c>
      <c r="D75" s="7" t="s">
        <v>116</v>
      </c>
      <c r="E75" s="9" t="s">
        <v>139</v>
      </c>
      <c r="F75" s="9" t="s">
        <v>139</v>
      </c>
      <c r="G75" s="13" t="s">
        <v>28</v>
      </c>
      <c r="H75" s="10"/>
      <c r="I75" s="10"/>
      <c r="J75" s="10"/>
      <c r="K75" s="16">
        <v>24</v>
      </c>
      <c r="L75" s="10"/>
      <c r="M75" s="10"/>
      <c r="N75" s="10"/>
      <c r="O75" s="4">
        <f t="shared" si="46"/>
        <v>24</v>
      </c>
      <c r="P75" s="10"/>
      <c r="Q75" s="10"/>
      <c r="R75" s="4">
        <f t="shared" si="47"/>
        <v>24</v>
      </c>
    </row>
    <row r="76" spans="1:18" ht="25.5" x14ac:dyDescent="0.2">
      <c r="A76" s="2" t="s">
        <v>94</v>
      </c>
      <c r="B76" s="2" t="s">
        <v>108</v>
      </c>
      <c r="C76" s="3" t="s">
        <v>117</v>
      </c>
      <c r="D76" s="7" t="s">
        <v>116</v>
      </c>
      <c r="E76" s="9" t="s">
        <v>95</v>
      </c>
      <c r="F76" s="9" t="s">
        <v>95</v>
      </c>
      <c r="G76" s="13" t="s">
        <v>28</v>
      </c>
      <c r="H76" s="10"/>
      <c r="I76" s="10"/>
      <c r="J76" s="10"/>
      <c r="K76" s="16">
        <v>51.2</v>
      </c>
      <c r="L76" s="10"/>
      <c r="M76" s="10"/>
      <c r="N76" s="10"/>
      <c r="O76" s="4">
        <f t="shared" si="46"/>
        <v>51.2</v>
      </c>
      <c r="P76" s="10"/>
      <c r="Q76" s="10"/>
      <c r="R76" s="4">
        <f t="shared" si="47"/>
        <v>51.2</v>
      </c>
    </row>
    <row r="77" spans="1:18" ht="24" x14ac:dyDescent="0.2">
      <c r="A77" s="2" t="s">
        <v>97</v>
      </c>
      <c r="B77" s="2" t="s">
        <v>108</v>
      </c>
      <c r="C77" s="1" t="s">
        <v>22</v>
      </c>
      <c r="D77" s="7" t="s">
        <v>109</v>
      </c>
      <c r="E77" s="9" t="s">
        <v>133</v>
      </c>
      <c r="F77" s="9" t="s">
        <v>133</v>
      </c>
      <c r="G77" s="13" t="s">
        <v>28</v>
      </c>
      <c r="H77" s="10"/>
      <c r="I77" s="10"/>
      <c r="J77" s="10"/>
      <c r="K77" s="16">
        <v>7.2</v>
      </c>
      <c r="L77" s="10"/>
      <c r="M77" s="10"/>
      <c r="N77" s="10"/>
      <c r="O77" s="4">
        <f t="shared" si="0"/>
        <v>7.2</v>
      </c>
      <c r="P77" s="10"/>
      <c r="Q77" s="10"/>
      <c r="R77" s="4">
        <f t="shared" si="1"/>
        <v>7.2</v>
      </c>
    </row>
    <row r="78" spans="1:18" ht="24" x14ac:dyDescent="0.2">
      <c r="A78" s="2" t="s">
        <v>97</v>
      </c>
      <c r="B78" s="2" t="s">
        <v>108</v>
      </c>
      <c r="C78" s="1" t="s">
        <v>22</v>
      </c>
      <c r="D78" s="7" t="s">
        <v>109</v>
      </c>
      <c r="E78" s="9" t="s">
        <v>134</v>
      </c>
      <c r="F78" s="9" t="s">
        <v>134</v>
      </c>
      <c r="G78" s="13" t="s">
        <v>28</v>
      </c>
      <c r="H78" s="10"/>
      <c r="I78" s="10"/>
      <c r="J78" s="10"/>
      <c r="K78" s="16">
        <v>28</v>
      </c>
      <c r="L78" s="10"/>
      <c r="M78" s="10"/>
      <c r="N78" s="10"/>
      <c r="O78" s="4">
        <f t="shared" ref="O78:O81" si="48">SUM(J78:N78)</f>
        <v>28</v>
      </c>
      <c r="P78" s="10"/>
      <c r="Q78" s="10"/>
      <c r="R78" s="4">
        <f t="shared" ref="R78:R81" si="49">SUM(O78:Q78)</f>
        <v>28</v>
      </c>
    </row>
    <row r="79" spans="1:18" x14ac:dyDescent="0.2">
      <c r="A79" s="2" t="s">
        <v>97</v>
      </c>
      <c r="B79" s="2" t="s">
        <v>108</v>
      </c>
      <c r="C79" s="7" t="s">
        <v>24</v>
      </c>
      <c r="D79" s="7" t="s">
        <v>24</v>
      </c>
      <c r="E79" s="9" t="s">
        <v>135</v>
      </c>
      <c r="F79" s="9" t="s">
        <v>135</v>
      </c>
      <c r="G79" s="13" t="s">
        <v>28</v>
      </c>
      <c r="H79" s="10"/>
      <c r="I79" s="10"/>
      <c r="J79" s="10"/>
      <c r="K79" s="16">
        <v>45.6</v>
      </c>
      <c r="L79" s="10"/>
      <c r="M79" s="10"/>
      <c r="N79" s="10"/>
      <c r="O79" s="4">
        <f t="shared" si="48"/>
        <v>45.6</v>
      </c>
      <c r="P79" s="10"/>
      <c r="Q79" s="10"/>
      <c r="R79" s="4">
        <f t="shared" si="49"/>
        <v>45.6</v>
      </c>
    </row>
    <row r="80" spans="1:18" ht="25.5" x14ac:dyDescent="0.2">
      <c r="A80" s="2" t="s">
        <v>97</v>
      </c>
      <c r="B80" s="2" t="s">
        <v>108</v>
      </c>
      <c r="C80" s="3" t="s">
        <v>117</v>
      </c>
      <c r="D80" s="7" t="s">
        <v>116</v>
      </c>
      <c r="E80" s="9" t="s">
        <v>136</v>
      </c>
      <c r="F80" s="9" t="s">
        <v>136</v>
      </c>
      <c r="G80" s="13" t="s">
        <v>28</v>
      </c>
      <c r="H80" s="10"/>
      <c r="I80" s="10"/>
      <c r="J80" s="10"/>
      <c r="K80" s="16">
        <v>8</v>
      </c>
      <c r="L80" s="10"/>
      <c r="M80" s="10"/>
      <c r="N80" s="10"/>
      <c r="O80" s="4">
        <f t="shared" si="48"/>
        <v>8</v>
      </c>
      <c r="P80" s="10"/>
      <c r="Q80" s="10"/>
      <c r="R80" s="4">
        <f t="shared" si="49"/>
        <v>8</v>
      </c>
    </row>
    <row r="81" spans="1:18" ht="24" x14ac:dyDescent="0.2">
      <c r="A81" s="2" t="s">
        <v>97</v>
      </c>
      <c r="B81" s="2" t="s">
        <v>108</v>
      </c>
      <c r="C81" s="1" t="s">
        <v>22</v>
      </c>
      <c r="D81" s="7" t="s">
        <v>109</v>
      </c>
      <c r="E81" s="9" t="s">
        <v>137</v>
      </c>
      <c r="F81" s="9" t="s">
        <v>137</v>
      </c>
      <c r="G81" s="13" t="s">
        <v>28</v>
      </c>
      <c r="H81" s="10"/>
      <c r="I81" s="10"/>
      <c r="J81" s="10"/>
      <c r="K81" s="16">
        <v>8</v>
      </c>
      <c r="L81" s="10"/>
      <c r="M81" s="10"/>
      <c r="N81" s="10"/>
      <c r="O81" s="4">
        <f t="shared" si="48"/>
        <v>8</v>
      </c>
      <c r="P81" s="10"/>
      <c r="Q81" s="10"/>
      <c r="R81" s="4">
        <f t="shared" si="49"/>
        <v>8</v>
      </c>
    </row>
    <row r="82" spans="1:18" ht="42.75" x14ac:dyDescent="0.2">
      <c r="A82" s="2" t="s">
        <v>99</v>
      </c>
      <c r="B82" s="2" t="s">
        <v>108</v>
      </c>
      <c r="C82" s="7" t="s">
        <v>24</v>
      </c>
      <c r="D82" s="7" t="s">
        <v>24</v>
      </c>
      <c r="E82" s="9" t="s">
        <v>54</v>
      </c>
      <c r="F82" s="9" t="s">
        <v>98</v>
      </c>
      <c r="G82" s="12" t="s">
        <v>107</v>
      </c>
      <c r="H82" s="10"/>
      <c r="I82" s="10"/>
      <c r="J82" s="10"/>
      <c r="K82" s="16">
        <f>56.8+114.3</f>
        <v>171.1</v>
      </c>
      <c r="L82" s="16">
        <v>122.72</v>
      </c>
      <c r="M82" s="10">
        <v>28.76</v>
      </c>
      <c r="N82" s="10"/>
      <c r="O82" s="4">
        <f t="shared" si="0"/>
        <v>322.58</v>
      </c>
      <c r="P82" s="10"/>
      <c r="Q82" s="10"/>
      <c r="R82" s="4">
        <f t="shared" si="1"/>
        <v>322.58</v>
      </c>
    </row>
    <row r="83" spans="1:18" ht="42.75" x14ac:dyDescent="0.2">
      <c r="A83" s="2" t="s">
        <v>100</v>
      </c>
      <c r="B83" s="2" t="s">
        <v>108</v>
      </c>
      <c r="C83" s="7" t="s">
        <v>24</v>
      </c>
      <c r="D83" s="7" t="s">
        <v>24</v>
      </c>
      <c r="E83" s="9" t="s">
        <v>34</v>
      </c>
      <c r="F83" s="9" t="s">
        <v>34</v>
      </c>
      <c r="G83" s="13" t="s">
        <v>106</v>
      </c>
      <c r="H83" s="10"/>
      <c r="I83" s="10"/>
      <c r="J83" s="10"/>
      <c r="K83" s="16">
        <f>101.6</f>
        <v>101.6</v>
      </c>
      <c r="L83" s="10"/>
      <c r="M83" s="10"/>
      <c r="N83" s="10"/>
      <c r="O83" s="4">
        <f t="shared" si="0"/>
        <v>101.6</v>
      </c>
      <c r="P83" s="10"/>
      <c r="Q83" s="10"/>
      <c r="R83" s="4">
        <f t="shared" si="1"/>
        <v>101.6</v>
      </c>
    </row>
    <row r="84" spans="1:18" ht="42.75" x14ac:dyDescent="0.2">
      <c r="A84" s="2" t="s">
        <v>101</v>
      </c>
      <c r="B84" s="2" t="s">
        <v>108</v>
      </c>
      <c r="C84" s="7" t="s">
        <v>24</v>
      </c>
      <c r="D84" s="7" t="s">
        <v>24</v>
      </c>
      <c r="E84" s="9" t="s">
        <v>34</v>
      </c>
      <c r="F84" s="9" t="s">
        <v>34</v>
      </c>
      <c r="G84" s="13" t="s">
        <v>106</v>
      </c>
      <c r="H84" s="10"/>
      <c r="I84" s="10"/>
      <c r="J84" s="10"/>
      <c r="K84" s="16">
        <f>40</f>
        <v>40</v>
      </c>
      <c r="L84" s="10"/>
      <c r="M84" s="10"/>
      <c r="N84" s="10"/>
      <c r="O84" s="4">
        <f t="shared" si="0"/>
        <v>40</v>
      </c>
      <c r="P84" s="10"/>
      <c r="Q84" s="10"/>
      <c r="R84" s="4">
        <f t="shared" si="1"/>
        <v>40</v>
      </c>
    </row>
    <row r="85" spans="1:18" ht="42.75" x14ac:dyDescent="0.2">
      <c r="A85" s="2" t="s">
        <v>102</v>
      </c>
      <c r="B85" s="2" t="s">
        <v>108</v>
      </c>
      <c r="C85" s="3" t="s">
        <v>117</v>
      </c>
      <c r="D85" s="7" t="s">
        <v>116</v>
      </c>
      <c r="E85" s="10" t="s">
        <v>105</v>
      </c>
      <c r="F85" s="10" t="s">
        <v>105</v>
      </c>
      <c r="G85" s="13" t="s">
        <v>106</v>
      </c>
      <c r="H85" s="10"/>
      <c r="I85" s="10"/>
      <c r="J85" s="10"/>
      <c r="K85" s="16">
        <v>32</v>
      </c>
      <c r="L85" s="10"/>
      <c r="M85" s="10"/>
      <c r="N85" s="10"/>
      <c r="O85" s="4">
        <f t="shared" si="0"/>
        <v>32</v>
      </c>
      <c r="P85" s="10"/>
      <c r="Q85" s="10"/>
      <c r="R85" s="4">
        <f t="shared" si="1"/>
        <v>32</v>
      </c>
    </row>
    <row r="86" spans="1:18" ht="42.75" x14ac:dyDescent="0.2">
      <c r="A86" s="2" t="s">
        <v>102</v>
      </c>
      <c r="B86" s="2" t="s">
        <v>108</v>
      </c>
      <c r="C86" s="7" t="s">
        <v>24</v>
      </c>
      <c r="D86" s="7" t="s">
        <v>24</v>
      </c>
      <c r="E86" s="10" t="s">
        <v>34</v>
      </c>
      <c r="F86" s="10" t="s">
        <v>34</v>
      </c>
      <c r="G86" s="13" t="s">
        <v>106</v>
      </c>
      <c r="H86" s="10"/>
      <c r="I86" s="10"/>
      <c r="J86" s="10"/>
      <c r="K86" s="16">
        <v>66.34</v>
      </c>
      <c r="L86" s="10"/>
      <c r="M86" s="10"/>
      <c r="N86" s="10"/>
      <c r="O86" s="4">
        <f t="shared" ref="O86" si="50">SUM(J86:N86)</f>
        <v>66.34</v>
      </c>
      <c r="P86" s="10"/>
      <c r="Q86" s="10"/>
      <c r="R86" s="4">
        <f t="shared" ref="R86" si="51">SUM(O86:Q86)</f>
        <v>66.34</v>
      </c>
    </row>
    <row r="87" spans="1:18" ht="42.75" x14ac:dyDescent="0.2">
      <c r="A87" s="2" t="s">
        <v>103</v>
      </c>
      <c r="B87" s="2" t="s">
        <v>108</v>
      </c>
      <c r="C87" s="7" t="s">
        <v>24</v>
      </c>
      <c r="D87" s="7" t="s">
        <v>24</v>
      </c>
      <c r="E87" s="9" t="s">
        <v>34</v>
      </c>
      <c r="F87" s="9" t="s">
        <v>34</v>
      </c>
      <c r="G87" s="13" t="s">
        <v>106</v>
      </c>
      <c r="H87" s="10"/>
      <c r="I87" s="10"/>
      <c r="J87" s="10"/>
      <c r="K87" s="16">
        <f>65.6</f>
        <v>65.599999999999994</v>
      </c>
      <c r="L87" s="10"/>
      <c r="M87" s="10"/>
      <c r="N87" s="10"/>
      <c r="O87" s="4">
        <f t="shared" si="0"/>
        <v>65.599999999999994</v>
      </c>
      <c r="P87" s="10"/>
      <c r="Q87" s="10"/>
      <c r="R87" s="4">
        <f t="shared" si="1"/>
        <v>65.599999999999994</v>
      </c>
    </row>
    <row r="88" spans="1:18" ht="42.75" x14ac:dyDescent="0.2">
      <c r="A88" s="2" t="s">
        <v>104</v>
      </c>
      <c r="B88" s="2" t="s">
        <v>108</v>
      </c>
      <c r="C88" s="7" t="s">
        <v>24</v>
      </c>
      <c r="D88" s="7" t="s">
        <v>24</v>
      </c>
      <c r="E88" s="9" t="s">
        <v>98</v>
      </c>
      <c r="F88" s="9" t="s">
        <v>98</v>
      </c>
      <c r="G88" s="13" t="s">
        <v>107</v>
      </c>
      <c r="H88" s="10"/>
      <c r="I88" s="10"/>
      <c r="J88" s="10"/>
      <c r="K88" s="16">
        <f>95.94</f>
        <v>95.94</v>
      </c>
      <c r="L88" s="16">
        <v>122.72</v>
      </c>
      <c r="M88" s="10"/>
      <c r="N88" s="10"/>
      <c r="O88" s="4">
        <f>SUM(J88:N88)</f>
        <v>218.66</v>
      </c>
      <c r="P88" s="10"/>
      <c r="Q88" s="10"/>
      <c r="R88" s="4">
        <f t="shared" si="1"/>
        <v>218.66</v>
      </c>
    </row>
    <row r="89" spans="1:18" ht="42.75" x14ac:dyDescent="0.2">
      <c r="A89" s="2" t="s">
        <v>140</v>
      </c>
      <c r="B89" s="2" t="s">
        <v>108</v>
      </c>
      <c r="C89" s="7" t="s">
        <v>24</v>
      </c>
      <c r="D89" s="7" t="s">
        <v>24</v>
      </c>
      <c r="E89" s="9" t="s">
        <v>54</v>
      </c>
      <c r="F89" s="9" t="s">
        <v>54</v>
      </c>
      <c r="G89" s="13" t="s">
        <v>106</v>
      </c>
      <c r="H89" s="10"/>
      <c r="I89" s="10"/>
      <c r="J89" s="10"/>
      <c r="K89" s="16">
        <f>41</f>
        <v>41</v>
      </c>
      <c r="L89" s="10"/>
      <c r="M89" s="10"/>
      <c r="N89" s="10"/>
      <c r="O89" s="4">
        <f>SUM(J89:N89)</f>
        <v>41</v>
      </c>
      <c r="P89" s="10"/>
      <c r="Q89" s="10"/>
      <c r="R89" s="4">
        <f t="shared" si="1"/>
        <v>41</v>
      </c>
    </row>
  </sheetData>
  <pageMargins left="0.7" right="0.7" top="0.75" bottom="0.75" header="0.3" footer="0.3"/>
  <pageSetup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3BD02A6859443B0378A93812E9196" ma:contentTypeVersion="8" ma:contentTypeDescription="Create a new document." ma:contentTypeScope="" ma:versionID="9e086ac5770b9ad363fc2291c9cf2dcc">
  <xsd:schema xmlns:xsd="http://www.w3.org/2001/XMLSchema" xmlns:xs="http://www.w3.org/2001/XMLSchema" xmlns:p="http://schemas.microsoft.com/office/2006/metadata/properties" xmlns:ns3="24efecf8-4b7d-423a-8bf6-46b6560ea250" targetNamespace="http://schemas.microsoft.com/office/2006/metadata/properties" ma:root="true" ma:fieldsID="fa00f1f2e0c4a2a046c5abe75efafc53" ns3:_="">
    <xsd:import namespace="24efecf8-4b7d-423a-8bf6-46b6560ea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ecf8-4b7d-423a-8bf6-46b6560ea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24efecf8-4b7d-423a-8bf6-46b6560ea25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5C1F93-6CEC-4D63-A978-0DD72BED6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ecf8-4b7d-423a-8bf6-46b6560ea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Oct- Dec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2020-01-23T14:54:32Z</cp:lastPrinted>
  <dcterms:created xsi:type="dcterms:W3CDTF">2015-01-27T19:18:18Z</dcterms:created>
  <dcterms:modified xsi:type="dcterms:W3CDTF">2020-01-23T21:03:48Z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0x0101006703BD02A6859443B0378A93812E9196</vt:lpwstr>
  </property>
</Properties>
</file>