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7626"/>
  <workbookPr/>
  <mc:AlternateContent xmlns:mc="http://schemas.openxmlformats.org/markup-compatibility/2006">
    <mc:Choice Requires="x15">
      <x15ac:absPath xmlns:x15ac="http://schemas.microsoft.com/office/spreadsheetml/2010/11/ac" url="C:\Users\Valerie\Desktop\"/>
    </mc:Choice>
  </mc:AlternateContent>
  <bookViews>
    <workbookView xWindow="0" yWindow="0" windowWidth="23040" windowHeight="9300" xr2:uid="{00000000-000D-0000-FFFF-FFFF00000000}"/>
  </bookViews>
  <sheets>
    <sheet name="Q3 Oct-Dec 2015-16" sheetId="1" r:id="rId1"/>
  </sheets>
  <definedNames>
    <definedName name="_xlnm._FilterDatabase" localSheetId="0" hidden="1">'Q3 Oct-Dec 2015-16'!$A$1:$R$1</definedName>
  </definedNames>
  <calcPr calcId="171026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2" i="1" l="1"/>
  <c r="N67" i="1"/>
  <c r="Q67" i="1"/>
  <c r="N66" i="1"/>
  <c r="Q66" i="1"/>
  <c r="N65" i="1"/>
  <c r="Q65" i="1"/>
  <c r="N64" i="1"/>
  <c r="Q64" i="1"/>
  <c r="N63" i="1"/>
  <c r="Q63" i="1"/>
  <c r="J62" i="1"/>
  <c r="N62" i="1"/>
  <c r="Q62" i="1"/>
  <c r="N61" i="1"/>
  <c r="Q61" i="1"/>
  <c r="N60" i="1"/>
  <c r="Q60" i="1"/>
  <c r="N59" i="1"/>
  <c r="Q59" i="1"/>
  <c r="N58" i="1"/>
  <c r="Q58" i="1"/>
  <c r="L57" i="1"/>
  <c r="J57" i="1"/>
  <c r="N57" i="1"/>
  <c r="Q57" i="1"/>
  <c r="N56" i="1"/>
  <c r="Q56" i="1"/>
  <c r="N55" i="1"/>
  <c r="Q55" i="1"/>
  <c r="N54" i="1"/>
  <c r="Q54" i="1"/>
  <c r="N53" i="1"/>
  <c r="Q53" i="1"/>
  <c r="Q52" i="1"/>
  <c r="J51" i="1"/>
  <c r="N51" i="1"/>
  <c r="Q51" i="1"/>
  <c r="N50" i="1"/>
  <c r="Q50" i="1"/>
  <c r="N49" i="1"/>
  <c r="Q49" i="1"/>
  <c r="N48" i="1"/>
  <c r="Q48" i="1"/>
  <c r="N47" i="1"/>
  <c r="Q47" i="1"/>
  <c r="N46" i="1"/>
  <c r="Q46" i="1"/>
  <c r="N45" i="1"/>
  <c r="Q45" i="1"/>
  <c r="N44" i="1"/>
  <c r="Q44" i="1"/>
  <c r="N43" i="1"/>
  <c r="Q43" i="1"/>
  <c r="N42" i="1"/>
  <c r="Q42" i="1"/>
  <c r="N41" i="1"/>
  <c r="Q41" i="1"/>
  <c r="N40" i="1"/>
  <c r="Q40" i="1"/>
  <c r="N39" i="1"/>
  <c r="Q39" i="1"/>
  <c r="N38" i="1"/>
  <c r="Q38" i="1"/>
  <c r="J37" i="1"/>
  <c r="N37" i="1"/>
  <c r="Q37" i="1"/>
  <c r="N36" i="1"/>
  <c r="Q36" i="1"/>
  <c r="N35" i="1"/>
  <c r="Q35" i="1"/>
  <c r="N34" i="1"/>
  <c r="Q34" i="1"/>
  <c r="N33" i="1"/>
  <c r="Q33" i="1"/>
  <c r="N32" i="1"/>
  <c r="Q32" i="1"/>
  <c r="N31" i="1"/>
  <c r="Q31" i="1"/>
  <c r="N30" i="1"/>
  <c r="Q30" i="1"/>
  <c r="N29" i="1"/>
  <c r="Q29" i="1"/>
  <c r="J28" i="1"/>
  <c r="N28" i="1"/>
  <c r="Q28" i="1"/>
  <c r="N27" i="1"/>
  <c r="Q27" i="1"/>
  <c r="N26" i="1"/>
  <c r="Q26" i="1"/>
  <c r="N25" i="1"/>
  <c r="Q25" i="1"/>
  <c r="N24" i="1"/>
  <c r="Q24" i="1"/>
  <c r="N23" i="1"/>
  <c r="Q23" i="1"/>
  <c r="N22" i="1"/>
  <c r="Q22" i="1"/>
  <c r="N21" i="1"/>
  <c r="Q21" i="1"/>
  <c r="N20" i="1"/>
  <c r="Q20" i="1"/>
  <c r="N19" i="1"/>
  <c r="Q19" i="1"/>
  <c r="N18" i="1"/>
  <c r="Q18" i="1"/>
  <c r="N17" i="1"/>
  <c r="Q17" i="1"/>
  <c r="N16" i="1"/>
  <c r="Q16" i="1"/>
  <c r="N15" i="1"/>
  <c r="Q15" i="1"/>
  <c r="N14" i="1"/>
  <c r="Q14" i="1"/>
  <c r="N13" i="1"/>
  <c r="Q13" i="1"/>
  <c r="N12" i="1"/>
  <c r="Q12" i="1"/>
  <c r="J11" i="1"/>
  <c r="N11" i="1"/>
  <c r="Q11" i="1"/>
  <c r="N10" i="1"/>
  <c r="Q10" i="1"/>
  <c r="N9" i="1"/>
  <c r="Q9" i="1"/>
  <c r="N8" i="1"/>
  <c r="Q8" i="1"/>
  <c r="N7" i="1"/>
  <c r="Q7" i="1"/>
  <c r="N6" i="1"/>
  <c r="Q6" i="1"/>
  <c r="J5" i="1"/>
  <c r="N5" i="1"/>
  <c r="Q5" i="1"/>
  <c r="J4" i="1"/>
  <c r="N4" i="1"/>
  <c r="Q4" i="1"/>
  <c r="J3" i="1"/>
  <c r="N3" i="1"/>
  <c r="Q3" i="1"/>
  <c r="N2" i="1"/>
  <c r="Q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J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J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
</t>
        </r>
      </text>
    </comment>
    <comment ref="J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Mileage-83.20
</t>
        </r>
      </text>
    </comment>
    <comment ref="J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Mileage-133.6
parking-29</t>
        </r>
      </text>
    </comment>
    <comment ref="J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J7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J9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10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1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Taxi-13.70
mileage-92
</t>
        </r>
      </text>
    </comment>
    <comment ref="J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13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J14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J15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16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J17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18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19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J20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J21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2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J23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J24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J33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J34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Taxi-55
train-26.16</t>
        </r>
      </text>
    </comment>
    <comment ref="J35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J36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J37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Bus-12.18
Taxi-60
toll-6.67</t>
        </r>
      </text>
    </comment>
    <comment ref="J38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39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J40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J4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J43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J44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Mileage-97.2
parking 16.5</t>
        </r>
      </text>
    </comment>
    <comment ref="J49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J51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Train-65
taxi-15
</t>
        </r>
      </text>
    </comment>
    <comment ref="J5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53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54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55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56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J57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Mathani Balan:
Taxi</t>
        </r>
      </text>
    </comment>
    <comment ref="J58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64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J65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J66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Parking-46
Taxi-107</t>
        </r>
      </text>
    </comment>
    <comment ref="J67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sharedStrings.xml><?xml version="1.0" encoding="utf-8"?>
<sst xmlns="http://schemas.openxmlformats.org/spreadsheetml/2006/main" count="284" uniqueCount="73">
  <si>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</si>
  <si>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</si>
  <si>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</si>
  <si>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</si>
  <si>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</si>
  <si>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</si>
  <si>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</si>
  <si>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</si>
  <si>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</si>
  <si>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</si>
  <si>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Accom-modation</t>
  </si>
  <si>
    <t>Meals</t>
  </si>
  <si>
    <t>Incidentals</t>
  </si>
  <si>
    <t>SUBTOTAL</t>
  </si>
  <si>
    <t>Hospitality</t>
  </si>
  <si>
    <t>Other Expenses</t>
  </si>
  <si>
    <t>TOTAL</t>
  </si>
  <si>
    <t>Amos Key Jr.</t>
  </si>
  <si>
    <t>Board Member</t>
  </si>
  <si>
    <t>Travel to attend Board meeting</t>
  </si>
  <si>
    <t>Waterloo, ON</t>
  </si>
  <si>
    <t>Travel to attend Board Committee meeting</t>
  </si>
  <si>
    <t>Toronto, ON</t>
  </si>
  <si>
    <t>Andrea Cohen Barrack</t>
  </si>
  <si>
    <t>Chief Executive Officer</t>
  </si>
  <si>
    <t>Travel to meeting with Board member</t>
  </si>
  <si>
    <t>Claudette Pauquin</t>
  </si>
  <si>
    <t xml:space="preserve"> </t>
  </si>
  <si>
    <t>Travel to attend a sector-related meeting</t>
  </si>
  <si>
    <t xml:space="preserve">Meeting with stakeholder </t>
  </si>
  <si>
    <t>Travel to attend a sector-related event</t>
  </si>
  <si>
    <t xml:space="preserve">Travel to attend a sector-related conference </t>
  </si>
  <si>
    <t xml:space="preserve">Travel to attend meeting on Foundation business </t>
  </si>
  <si>
    <t>North York, ON</t>
  </si>
  <si>
    <t>Travel to meeting with stakeholders</t>
  </si>
  <si>
    <t>Andrea Wood</t>
  </si>
  <si>
    <t>Anne Pashley</t>
  </si>
  <si>
    <t>VP, Finance and Administration</t>
  </si>
  <si>
    <t>Beth Puddicome</t>
  </si>
  <si>
    <t>VP, Community Investments, Community Investments</t>
  </si>
  <si>
    <t>Travel to home office prior to relocating</t>
  </si>
  <si>
    <t>Toronto ON</t>
  </si>
  <si>
    <t xml:space="preserve">Travel to attend granting meetings  </t>
  </si>
  <si>
    <t>Hamilton, Kingston,Thunder Bay, Toronto,  ON</t>
  </si>
  <si>
    <t>Blair Dimock</t>
  </si>
  <si>
    <t>VP, Provincial Programs &amp; Partnerships</t>
  </si>
  <si>
    <t>Chicago, USA</t>
  </si>
  <si>
    <t xml:space="preserve">Travel to attend granting meeting  </t>
  </si>
  <si>
    <t>Barrie, ON</t>
  </si>
  <si>
    <t>Millbrook, ON</t>
  </si>
  <si>
    <t>Washington, USA</t>
  </si>
  <si>
    <t>St.Catharines, ON</t>
  </si>
  <si>
    <t>Claudette Paquin</t>
  </si>
  <si>
    <t>Earl Miller</t>
  </si>
  <si>
    <t>Emily Ng</t>
  </si>
  <si>
    <t>Frank Passaro</t>
  </si>
  <si>
    <t>Janet Yale</t>
  </si>
  <si>
    <t>Board Chair</t>
  </si>
  <si>
    <t>Lorraine Gandolfo</t>
  </si>
  <si>
    <t>Director of Human Resources</t>
  </si>
  <si>
    <t>Elora, ON</t>
  </si>
  <si>
    <t>Lucille Roch</t>
  </si>
  <si>
    <t>Mariana Catz</t>
  </si>
  <si>
    <t>CIO, CPO &amp; VP Evaluation and Knowledge Management</t>
  </si>
  <si>
    <t>Los Angeles, USA</t>
  </si>
  <si>
    <t>Maxim Jean-Louis</t>
  </si>
  <si>
    <t>Nick Chambers</t>
  </si>
  <si>
    <t>Susan Scotti</t>
  </si>
  <si>
    <t>Thomas Chanzy</t>
  </si>
  <si>
    <t>VP,  Public Affairs</t>
  </si>
  <si>
    <t>Travel to attend a meeting with Ministry officials</t>
  </si>
  <si>
    <t>Ottawa, ON</t>
  </si>
  <si>
    <t>Tracy Elop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</si>
</sst>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-[$$-1009]* #,##0.00_-;\-[$$-1009]* #,##0.00_-;_-[$$-1009]* &quot;-&quot;??_-;_-@_-"/>
    <numFmt numFmtId="166" formatCode="yyyy\-mm\-dd;@"/>
  </numFmts>
  <fonts count="9"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165" fontId="2" fillId="2" borderId="1" xfId="0" applyNumberFormat="1" applyFont="1" applyFill="1" applyBorder="1" applyAlignment="1">
      <alignment wrapText="1"/>
    </xf>
    <xf numFmtId="165" fontId="2" fillId="0" borderId="0" xfId="0" applyNumberFormat="1" applyFont="1" applyFill="1" applyAlignment="1">
      <alignment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166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/>
    <xf numFmtId="164" fontId="4" fillId="0" borderId="1" xfId="0" applyNumberFormat="1" applyFont="1" applyFill="1" applyBorder="1" applyAlignment="1">
      <alignment horizontal="right"/>
    </xf>
    <xf numFmtId="164" fontId="4" fillId="0" borderId="1" xfId="1" applyNumberFormat="1" applyFont="1" applyFill="1" applyBorder="1" applyAlignment="1">
      <alignment horizontal="right"/>
    </xf>
    <xf numFmtId="164" fontId="4" fillId="3" borderId="1" xfId="1" applyNumberFormat="1" applyFont="1" applyFill="1" applyBorder="1" applyAlignment="1">
      <alignment horizontal="right"/>
    </xf>
    <xf numFmtId="164" fontId="3" fillId="3" borderId="1" xfId="1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 wrapText="1"/>
    </xf>
    <xf numFmtId="164" fontId="4" fillId="0" borderId="1" xfId="1" applyFont="1" applyFill="1" applyBorder="1"/>
    <xf numFmtId="164" fontId="4" fillId="3" borderId="1" xfId="1" applyFont="1" applyFill="1" applyBorder="1"/>
    <xf numFmtId="164" fontId="3" fillId="3" borderId="1" xfId="1" applyFont="1" applyFill="1" applyBorder="1"/>
    <xf numFmtId="0" fontId="3" fillId="0" borderId="0" xfId="0" applyFont="1" applyFill="1"/>
    <xf numFmtId="164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/>
    <xf numFmtId="166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0" fontId="4" fillId="0" borderId="1" xfId="0" applyFont="1" applyFill="1" applyBorder="1" applyAlignment="1">
      <alignment wrapText="1"/>
    </xf>
    <xf numFmtId="164" fontId="5" fillId="0" borderId="1" xfId="0" applyNumberFormat="1" applyFont="1" applyFill="1" applyBorder="1" applyAlignment="1">
      <alignment horizontal="right" wrapText="1"/>
    </xf>
    <xf numFmtId="164" fontId="4" fillId="0" borderId="1" xfId="1" applyFont="1" applyBorder="1"/>
    <xf numFmtId="0" fontId="3" fillId="0" borderId="0" xfId="0" applyFont="1"/>
    <xf numFmtId="164" fontId="4" fillId="0" borderId="1" xfId="1" applyFont="1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0"/>
  <sheetViews>
    <sheetView tabSelected="1" workbookViewId="0" xr3:uid="{AEA406A1-0E4B-5B11-9CD5-51D6E497D94C}">
      <selection activeCell="AG215" sqref="R1:AG215"/>
    </sheetView>
  </sheetViews>
  <sheetFormatPr defaultRowHeight="13.9"/>
  <cols>
    <col min="1" max="1" width="16.5" bestFit="1" customWidth="1"/>
    <col min="2" max="2" width="17.5" customWidth="1"/>
    <col min="3" max="3" width="30.375" bestFit="1" customWidth="1"/>
    <col min="4" max="4" width="11.75" bestFit="1" customWidth="1"/>
    <col min="5" max="5" width="11.125" bestFit="1" customWidth="1"/>
    <col min="6" max="6" width="15.875" customWidth="1"/>
    <col min="7" max="7" width="8.75" style="35"/>
    <col min="12" max="12" width="7.875" customWidth="1"/>
    <col min="13" max="13" width="9.75" customWidth="1"/>
    <col min="14" max="14" width="9.875" customWidth="1"/>
  </cols>
  <sheetData>
    <row r="1" spans="1:18" s="2" customFormat="1" ht="5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s="14" customFormat="1" ht="23.1" customHeight="1">
      <c r="A2" s="3" t="s">
        <v>17</v>
      </c>
      <c r="B2" s="4" t="s">
        <v>18</v>
      </c>
      <c r="C2" s="5" t="s">
        <v>19</v>
      </c>
      <c r="D2" s="6">
        <v>42277</v>
      </c>
      <c r="E2" s="6">
        <v>42278</v>
      </c>
      <c r="F2" s="7" t="s">
        <v>20</v>
      </c>
      <c r="G2" s="8"/>
      <c r="H2" s="9"/>
      <c r="I2" s="10"/>
      <c r="J2" s="11">
        <v>83.2</v>
      </c>
      <c r="K2" s="10"/>
      <c r="L2" s="10"/>
      <c r="M2" s="10"/>
      <c r="N2" s="12">
        <f t="shared" ref="N2:N65" si="0">SUM(I2:M2)</f>
        <v>83.2</v>
      </c>
      <c r="O2" s="10"/>
      <c r="P2" s="10"/>
      <c r="Q2" s="13">
        <f>SUM(N2:P2)</f>
        <v>83.2</v>
      </c>
    </row>
    <row r="3" spans="1:18" s="14" customFormat="1" ht="11.45">
      <c r="A3" s="3" t="s">
        <v>17</v>
      </c>
      <c r="B3" s="4" t="s">
        <v>18</v>
      </c>
      <c r="C3" s="5" t="s">
        <v>21</v>
      </c>
      <c r="D3" s="6">
        <v>42326</v>
      </c>
      <c r="E3" s="6">
        <v>42327</v>
      </c>
      <c r="F3" s="15" t="s">
        <v>22</v>
      </c>
      <c r="G3" s="4"/>
      <c r="H3" s="3"/>
      <c r="I3" s="16"/>
      <c r="J3" s="16">
        <f>35+83.2</f>
        <v>118.2</v>
      </c>
      <c r="K3" s="16">
        <v>183.76</v>
      </c>
      <c r="L3" s="16"/>
      <c r="M3" s="16"/>
      <c r="N3" s="17">
        <f t="shared" si="0"/>
        <v>301.95999999999998</v>
      </c>
      <c r="O3" s="16"/>
      <c r="P3" s="16"/>
      <c r="Q3" s="18">
        <f>SUM(N3:O3:P3)</f>
        <v>301.95999999999998</v>
      </c>
      <c r="R3" s="19"/>
    </row>
    <row r="4" spans="1:18" s="19" customFormat="1" ht="11.45">
      <c r="A4" s="3" t="s">
        <v>17</v>
      </c>
      <c r="B4" s="4" t="s">
        <v>18</v>
      </c>
      <c r="C4" s="5" t="s">
        <v>21</v>
      </c>
      <c r="D4" s="6">
        <v>42320</v>
      </c>
      <c r="E4" s="6">
        <v>42321</v>
      </c>
      <c r="F4" s="15" t="s">
        <v>22</v>
      </c>
      <c r="G4" s="4"/>
      <c r="H4" s="3"/>
      <c r="I4" s="16"/>
      <c r="J4" s="16">
        <f>35+83.2</f>
        <v>118.2</v>
      </c>
      <c r="K4" s="16">
        <v>194.03</v>
      </c>
      <c r="L4" s="16"/>
      <c r="M4" s="16"/>
      <c r="N4" s="17">
        <f t="shared" si="0"/>
        <v>312.23</v>
      </c>
      <c r="O4" s="16"/>
      <c r="P4" s="16"/>
      <c r="Q4" s="18">
        <f>SUM(N4:O4:P4)</f>
        <v>312.23</v>
      </c>
    </row>
    <row r="5" spans="1:18" s="14" customFormat="1" ht="11.45">
      <c r="A5" s="3" t="s">
        <v>17</v>
      </c>
      <c r="B5" s="4" t="s">
        <v>18</v>
      </c>
      <c r="C5" s="5" t="s">
        <v>19</v>
      </c>
      <c r="D5" s="6">
        <v>42332</v>
      </c>
      <c r="E5" s="6">
        <v>42333</v>
      </c>
      <c r="F5" s="7" t="s">
        <v>22</v>
      </c>
      <c r="G5" s="8"/>
      <c r="H5" s="9"/>
      <c r="I5" s="10"/>
      <c r="J5" s="11">
        <f>133.6+29</f>
        <v>162.6</v>
      </c>
      <c r="K5" s="10">
        <v>132.41999999999999</v>
      </c>
      <c r="L5" s="10"/>
      <c r="M5" s="10"/>
      <c r="N5" s="12">
        <f t="shared" si="0"/>
        <v>295.02</v>
      </c>
      <c r="O5" s="10"/>
      <c r="P5" s="10"/>
      <c r="Q5" s="13">
        <f t="shared" ref="Q5:Q24" si="1">SUM(N5:P5)</f>
        <v>295.02</v>
      </c>
    </row>
    <row r="6" spans="1:18" s="14" customFormat="1" ht="23.1" customHeight="1">
      <c r="A6" s="7" t="s">
        <v>23</v>
      </c>
      <c r="B6" s="7" t="s">
        <v>24</v>
      </c>
      <c r="C6" s="5" t="s">
        <v>25</v>
      </c>
      <c r="D6" s="6">
        <v>42212</v>
      </c>
      <c r="E6" s="6">
        <v>42212</v>
      </c>
      <c r="F6" s="7" t="s">
        <v>22</v>
      </c>
      <c r="G6" s="20" t="s">
        <v>26</v>
      </c>
      <c r="H6" s="21" t="s">
        <v>27</v>
      </c>
      <c r="I6" s="10"/>
      <c r="J6" s="11">
        <v>74.400000000000006</v>
      </c>
      <c r="K6" s="10"/>
      <c r="L6" s="10">
        <v>19.91</v>
      </c>
      <c r="M6" s="10"/>
      <c r="N6" s="12">
        <f t="shared" si="0"/>
        <v>94.31</v>
      </c>
      <c r="O6" s="10"/>
      <c r="P6" s="10"/>
      <c r="Q6" s="13">
        <f t="shared" si="1"/>
        <v>94.31</v>
      </c>
    </row>
    <row r="7" spans="1:18" s="19" customFormat="1" ht="23.1" customHeight="1">
      <c r="A7" s="7" t="s">
        <v>23</v>
      </c>
      <c r="B7" s="7" t="s">
        <v>24</v>
      </c>
      <c r="C7" s="5" t="s">
        <v>28</v>
      </c>
      <c r="D7" s="6">
        <v>42255</v>
      </c>
      <c r="E7" s="6">
        <v>42255</v>
      </c>
      <c r="F7" s="7" t="s">
        <v>22</v>
      </c>
      <c r="G7" s="20"/>
      <c r="H7" s="21"/>
      <c r="I7" s="10"/>
      <c r="J7" s="11">
        <v>15</v>
      </c>
      <c r="K7" s="10"/>
      <c r="L7" s="10"/>
      <c r="M7" s="10"/>
      <c r="N7" s="12">
        <f t="shared" si="0"/>
        <v>15</v>
      </c>
      <c r="O7" s="10"/>
      <c r="P7" s="10"/>
      <c r="Q7" s="13">
        <f t="shared" si="1"/>
        <v>15</v>
      </c>
      <c r="R7" s="14"/>
    </row>
    <row r="8" spans="1:18" s="19" customFormat="1" ht="23.1" customHeight="1">
      <c r="A8" s="7" t="s">
        <v>23</v>
      </c>
      <c r="B8" s="7" t="s">
        <v>24</v>
      </c>
      <c r="C8" s="4" t="s">
        <v>29</v>
      </c>
      <c r="D8" s="6">
        <v>42262</v>
      </c>
      <c r="E8" s="6">
        <v>42262</v>
      </c>
      <c r="F8" s="7" t="s">
        <v>22</v>
      </c>
      <c r="G8" s="8"/>
      <c r="H8" s="21">
        <v>1</v>
      </c>
      <c r="I8" s="10"/>
      <c r="J8" s="11"/>
      <c r="K8" s="10"/>
      <c r="L8" s="10"/>
      <c r="M8" s="10"/>
      <c r="N8" s="12">
        <f t="shared" si="0"/>
        <v>0</v>
      </c>
      <c r="O8" s="10">
        <v>70.8</v>
      </c>
      <c r="P8" s="10"/>
      <c r="Q8" s="13">
        <f t="shared" si="1"/>
        <v>70.8</v>
      </c>
      <c r="R8" s="14"/>
    </row>
    <row r="9" spans="1:18" s="19" customFormat="1" ht="23.1" customHeight="1">
      <c r="A9" s="7" t="s">
        <v>23</v>
      </c>
      <c r="B9" s="7" t="s">
        <v>24</v>
      </c>
      <c r="C9" s="5" t="s">
        <v>30</v>
      </c>
      <c r="D9" s="6">
        <v>42262</v>
      </c>
      <c r="E9" s="6">
        <v>42262</v>
      </c>
      <c r="F9" s="7" t="s">
        <v>22</v>
      </c>
      <c r="G9" s="8"/>
      <c r="H9" s="9"/>
      <c r="I9" s="10"/>
      <c r="J9" s="11">
        <v>27.75</v>
      </c>
      <c r="K9" s="10"/>
      <c r="L9" s="10"/>
      <c r="M9" s="10"/>
      <c r="N9" s="12">
        <f t="shared" si="0"/>
        <v>27.75</v>
      </c>
      <c r="O9" s="10"/>
      <c r="P9" s="10"/>
      <c r="Q9" s="13">
        <f t="shared" si="1"/>
        <v>27.75</v>
      </c>
      <c r="R9" s="14"/>
    </row>
    <row r="10" spans="1:18" s="19" customFormat="1" ht="23.1" customHeight="1">
      <c r="A10" s="7" t="s">
        <v>23</v>
      </c>
      <c r="B10" s="7" t="s">
        <v>24</v>
      </c>
      <c r="C10" s="4" t="s">
        <v>28</v>
      </c>
      <c r="D10" s="6">
        <v>42275</v>
      </c>
      <c r="E10" s="6">
        <v>42275</v>
      </c>
      <c r="F10" s="7" t="s">
        <v>22</v>
      </c>
      <c r="G10" s="20"/>
      <c r="H10" s="21"/>
      <c r="I10" s="10"/>
      <c r="J10" s="11">
        <v>9.75</v>
      </c>
      <c r="K10" s="10"/>
      <c r="L10" s="10"/>
      <c r="M10" s="10"/>
      <c r="N10" s="12">
        <f t="shared" si="0"/>
        <v>9.75</v>
      </c>
      <c r="O10" s="10"/>
      <c r="P10" s="10"/>
      <c r="Q10" s="13">
        <f t="shared" si="1"/>
        <v>9.75</v>
      </c>
      <c r="R10" s="14"/>
    </row>
    <row r="11" spans="1:18" s="19" customFormat="1" ht="11.45">
      <c r="A11" s="7" t="s">
        <v>23</v>
      </c>
      <c r="B11" s="7" t="s">
        <v>24</v>
      </c>
      <c r="C11" s="5" t="s">
        <v>19</v>
      </c>
      <c r="D11" s="22">
        <v>42277</v>
      </c>
      <c r="E11" s="22">
        <v>42278</v>
      </c>
      <c r="F11" s="23" t="s">
        <v>20</v>
      </c>
      <c r="G11" s="8"/>
      <c r="H11" s="9"/>
      <c r="I11" s="10"/>
      <c r="J11" s="11">
        <f>13.7+92</f>
        <v>105.7</v>
      </c>
      <c r="K11" s="10">
        <v>159</v>
      </c>
      <c r="L11" s="10"/>
      <c r="M11" s="10"/>
      <c r="N11" s="12">
        <f t="shared" si="0"/>
        <v>264.7</v>
      </c>
      <c r="O11" s="10"/>
      <c r="P11" s="10"/>
      <c r="Q11" s="13">
        <f t="shared" si="1"/>
        <v>264.7</v>
      </c>
      <c r="R11" s="14"/>
    </row>
    <row r="12" spans="1:18" s="19" customFormat="1" ht="23.1" customHeight="1">
      <c r="A12" s="7" t="s">
        <v>23</v>
      </c>
      <c r="B12" s="7" t="s">
        <v>24</v>
      </c>
      <c r="C12" s="4" t="s">
        <v>31</v>
      </c>
      <c r="D12" s="6">
        <v>42282</v>
      </c>
      <c r="E12" s="6">
        <v>42282</v>
      </c>
      <c r="F12" s="7" t="s">
        <v>22</v>
      </c>
      <c r="G12" s="20"/>
      <c r="H12" s="21"/>
      <c r="I12" s="10"/>
      <c r="J12" s="11">
        <v>21.25</v>
      </c>
      <c r="K12" s="10"/>
      <c r="L12" s="10"/>
      <c r="M12" s="10"/>
      <c r="N12" s="12">
        <f t="shared" si="0"/>
        <v>21.25</v>
      </c>
      <c r="O12" s="10"/>
      <c r="P12" s="10"/>
      <c r="Q12" s="13">
        <f t="shared" si="1"/>
        <v>21.25</v>
      </c>
      <c r="R12" s="14"/>
    </row>
    <row r="13" spans="1:18" s="19" customFormat="1" ht="23.1" customHeight="1">
      <c r="A13" s="7" t="s">
        <v>23</v>
      </c>
      <c r="B13" s="7" t="s">
        <v>24</v>
      </c>
      <c r="C13" s="5" t="s">
        <v>28</v>
      </c>
      <c r="D13" s="6">
        <v>42284</v>
      </c>
      <c r="E13" s="6">
        <v>42284</v>
      </c>
      <c r="F13" s="7" t="s">
        <v>22</v>
      </c>
      <c r="G13" s="20"/>
      <c r="H13" s="21"/>
      <c r="I13" s="10"/>
      <c r="J13" s="11">
        <v>7.25</v>
      </c>
      <c r="K13" s="10"/>
      <c r="L13" s="10"/>
      <c r="M13" s="10"/>
      <c r="N13" s="12">
        <f t="shared" si="0"/>
        <v>7.25</v>
      </c>
      <c r="O13" s="10"/>
      <c r="P13" s="10"/>
      <c r="Q13" s="13">
        <f t="shared" si="1"/>
        <v>7.25</v>
      </c>
      <c r="R13" s="14"/>
    </row>
    <row r="14" spans="1:18" s="19" customFormat="1" ht="23.1" customHeight="1">
      <c r="A14" s="7" t="s">
        <v>23</v>
      </c>
      <c r="B14" s="7" t="s">
        <v>24</v>
      </c>
      <c r="C14" s="4" t="s">
        <v>32</v>
      </c>
      <c r="D14" s="6">
        <v>42294</v>
      </c>
      <c r="E14" s="6">
        <v>42294</v>
      </c>
      <c r="F14" s="7" t="s">
        <v>33</v>
      </c>
      <c r="G14" s="20"/>
      <c r="H14" s="21"/>
      <c r="I14" s="10"/>
      <c r="J14" s="11">
        <v>20</v>
      </c>
      <c r="K14" s="10"/>
      <c r="L14" s="10"/>
      <c r="M14" s="10"/>
      <c r="N14" s="12">
        <f t="shared" si="0"/>
        <v>20</v>
      </c>
      <c r="O14" s="10"/>
      <c r="P14" s="10"/>
      <c r="Q14" s="13">
        <f t="shared" si="1"/>
        <v>20</v>
      </c>
      <c r="R14" s="14"/>
    </row>
    <row r="15" spans="1:18" s="19" customFormat="1" ht="23.1" customHeight="1">
      <c r="A15" s="7" t="s">
        <v>23</v>
      </c>
      <c r="B15" s="7" t="s">
        <v>24</v>
      </c>
      <c r="C15" s="5" t="s">
        <v>31</v>
      </c>
      <c r="D15" s="6">
        <v>42297</v>
      </c>
      <c r="E15" s="6">
        <v>42297</v>
      </c>
      <c r="F15" s="7" t="s">
        <v>22</v>
      </c>
      <c r="G15" s="20"/>
      <c r="H15" s="21"/>
      <c r="I15" s="10"/>
      <c r="J15" s="11">
        <v>13</v>
      </c>
      <c r="K15" s="10"/>
      <c r="L15" s="10"/>
      <c r="M15" s="10"/>
      <c r="N15" s="12">
        <f t="shared" si="0"/>
        <v>13</v>
      </c>
      <c r="O15" s="10"/>
      <c r="P15" s="10"/>
      <c r="Q15" s="13">
        <f t="shared" si="1"/>
        <v>13</v>
      </c>
      <c r="R15" s="14"/>
    </row>
    <row r="16" spans="1:18" s="19" customFormat="1" ht="23.1" customHeight="1">
      <c r="A16" s="7" t="s">
        <v>23</v>
      </c>
      <c r="B16" s="7" t="s">
        <v>24</v>
      </c>
      <c r="C16" s="4" t="s">
        <v>31</v>
      </c>
      <c r="D16" s="6">
        <v>42298</v>
      </c>
      <c r="E16" s="6">
        <v>42298</v>
      </c>
      <c r="F16" s="7" t="s">
        <v>22</v>
      </c>
      <c r="G16" s="20"/>
      <c r="H16" s="21"/>
      <c r="I16" s="10"/>
      <c r="J16" s="11">
        <v>4.75</v>
      </c>
      <c r="K16" s="10"/>
      <c r="L16" s="10"/>
      <c r="M16" s="10"/>
      <c r="N16" s="12">
        <f t="shared" si="0"/>
        <v>4.75</v>
      </c>
      <c r="O16" s="10"/>
      <c r="P16" s="10"/>
      <c r="Q16" s="13">
        <f t="shared" si="1"/>
        <v>4.75</v>
      </c>
      <c r="R16" s="14"/>
    </row>
    <row r="17" spans="1:18" s="14" customFormat="1" ht="21" customHeight="1">
      <c r="A17" s="7" t="s">
        <v>23</v>
      </c>
      <c r="B17" s="7" t="s">
        <v>24</v>
      </c>
      <c r="C17" s="4" t="s">
        <v>31</v>
      </c>
      <c r="D17" s="6">
        <v>42300</v>
      </c>
      <c r="E17" s="6">
        <v>42300</v>
      </c>
      <c r="F17" s="7" t="s">
        <v>22</v>
      </c>
      <c r="G17" s="20"/>
      <c r="H17" s="21"/>
      <c r="I17" s="10"/>
      <c r="J17" s="11">
        <v>24</v>
      </c>
      <c r="K17" s="10"/>
      <c r="L17" s="10"/>
      <c r="M17" s="10"/>
      <c r="N17" s="12">
        <f t="shared" si="0"/>
        <v>24</v>
      </c>
      <c r="O17" s="10"/>
      <c r="P17" s="10"/>
      <c r="Q17" s="13">
        <f t="shared" si="1"/>
        <v>24</v>
      </c>
    </row>
    <row r="18" spans="1:18" s="14" customFormat="1" ht="23.1" customHeight="1">
      <c r="A18" s="7" t="s">
        <v>23</v>
      </c>
      <c r="B18" s="7" t="s">
        <v>24</v>
      </c>
      <c r="C18" s="4" t="s">
        <v>30</v>
      </c>
      <c r="D18" s="6">
        <v>42304</v>
      </c>
      <c r="E18" s="6">
        <v>42304</v>
      </c>
      <c r="F18" s="7" t="s">
        <v>22</v>
      </c>
      <c r="G18" s="20"/>
      <c r="H18" s="21"/>
      <c r="I18" s="10"/>
      <c r="J18" s="11">
        <v>17.7</v>
      </c>
      <c r="K18" s="10"/>
      <c r="L18" s="10"/>
      <c r="M18" s="10"/>
      <c r="N18" s="12">
        <f t="shared" si="0"/>
        <v>17.7</v>
      </c>
      <c r="O18" s="10"/>
      <c r="P18" s="10"/>
      <c r="Q18" s="13">
        <f t="shared" si="1"/>
        <v>17.7</v>
      </c>
    </row>
    <row r="19" spans="1:18" s="14" customFormat="1" ht="23.1" customHeight="1">
      <c r="A19" s="7" t="s">
        <v>23</v>
      </c>
      <c r="B19" s="7" t="s">
        <v>24</v>
      </c>
      <c r="C19" s="4" t="s">
        <v>31</v>
      </c>
      <c r="D19" s="6">
        <v>42305</v>
      </c>
      <c r="E19" s="6">
        <v>42305</v>
      </c>
      <c r="F19" s="7" t="s">
        <v>22</v>
      </c>
      <c r="G19" s="20"/>
      <c r="H19" s="21"/>
      <c r="I19" s="10"/>
      <c r="J19" s="11">
        <v>16</v>
      </c>
      <c r="K19" s="10"/>
      <c r="L19" s="10"/>
      <c r="M19" s="10"/>
      <c r="N19" s="12">
        <f t="shared" si="0"/>
        <v>16</v>
      </c>
      <c r="O19" s="10"/>
      <c r="P19" s="10"/>
      <c r="Q19" s="13">
        <f t="shared" si="1"/>
        <v>16</v>
      </c>
    </row>
    <row r="20" spans="1:18" s="14" customFormat="1" ht="23.1" customHeight="1">
      <c r="A20" s="7" t="s">
        <v>23</v>
      </c>
      <c r="B20" s="7" t="s">
        <v>24</v>
      </c>
      <c r="C20" s="4" t="s">
        <v>31</v>
      </c>
      <c r="D20" s="6">
        <v>42306</v>
      </c>
      <c r="E20" s="6">
        <v>42306</v>
      </c>
      <c r="F20" s="7" t="s">
        <v>22</v>
      </c>
      <c r="G20" s="20"/>
      <c r="H20" s="21"/>
      <c r="I20" s="10"/>
      <c r="J20" s="11">
        <v>8</v>
      </c>
      <c r="K20" s="10"/>
      <c r="L20" s="10"/>
      <c r="M20" s="10"/>
      <c r="N20" s="12">
        <f t="shared" si="0"/>
        <v>8</v>
      </c>
      <c r="O20" s="10"/>
      <c r="P20" s="10"/>
      <c r="Q20" s="13">
        <f t="shared" si="1"/>
        <v>8</v>
      </c>
    </row>
    <row r="21" spans="1:18" s="14" customFormat="1" ht="23.1" customHeight="1">
      <c r="A21" s="7" t="s">
        <v>23</v>
      </c>
      <c r="B21" s="7" t="s">
        <v>24</v>
      </c>
      <c r="C21" s="5" t="s">
        <v>28</v>
      </c>
      <c r="D21" s="6">
        <v>42317</v>
      </c>
      <c r="E21" s="6">
        <v>42317</v>
      </c>
      <c r="F21" s="7" t="s">
        <v>22</v>
      </c>
      <c r="G21" s="8"/>
      <c r="H21" s="24"/>
      <c r="I21" s="10"/>
      <c r="J21" s="11">
        <v>16.25</v>
      </c>
      <c r="K21" s="10"/>
      <c r="L21" s="10"/>
      <c r="M21" s="10"/>
      <c r="N21" s="12">
        <f t="shared" si="0"/>
        <v>16.25</v>
      </c>
      <c r="O21" s="10"/>
      <c r="P21" s="10"/>
      <c r="Q21" s="13">
        <f t="shared" si="1"/>
        <v>16.25</v>
      </c>
    </row>
    <row r="22" spans="1:18" s="14" customFormat="1" ht="23.1" customHeight="1">
      <c r="A22" s="7" t="s">
        <v>23</v>
      </c>
      <c r="B22" s="7" t="s">
        <v>24</v>
      </c>
      <c r="C22" s="5" t="s">
        <v>19</v>
      </c>
      <c r="D22" s="6">
        <v>42332</v>
      </c>
      <c r="E22" s="6">
        <v>42333</v>
      </c>
      <c r="F22" s="7" t="s">
        <v>22</v>
      </c>
      <c r="G22" s="8"/>
      <c r="H22" s="24"/>
      <c r="I22" s="10"/>
      <c r="J22" s="11">
        <v>20</v>
      </c>
      <c r="K22" s="10"/>
      <c r="L22" s="10"/>
      <c r="M22" s="10"/>
      <c r="N22" s="12">
        <f t="shared" si="0"/>
        <v>20</v>
      </c>
      <c r="O22" s="10"/>
      <c r="P22" s="10"/>
      <c r="Q22" s="13">
        <f t="shared" si="1"/>
        <v>20</v>
      </c>
    </row>
    <row r="23" spans="1:18" s="14" customFormat="1" ht="23.1" customHeight="1">
      <c r="A23" s="7" t="s">
        <v>23</v>
      </c>
      <c r="B23" s="7" t="s">
        <v>24</v>
      </c>
      <c r="C23" s="5" t="s">
        <v>34</v>
      </c>
      <c r="D23" s="6">
        <v>42335</v>
      </c>
      <c r="E23" s="6">
        <v>42335</v>
      </c>
      <c r="F23" s="7" t="s">
        <v>22</v>
      </c>
      <c r="G23" s="8"/>
      <c r="H23" s="24"/>
      <c r="I23" s="10"/>
      <c r="J23" s="11">
        <v>32</v>
      </c>
      <c r="K23" s="10"/>
      <c r="L23" s="10"/>
      <c r="M23" s="10"/>
      <c r="N23" s="12">
        <f t="shared" si="0"/>
        <v>32</v>
      </c>
      <c r="O23" s="10"/>
      <c r="P23" s="10"/>
      <c r="Q23" s="13">
        <f t="shared" si="1"/>
        <v>32</v>
      </c>
    </row>
    <row r="24" spans="1:18" s="14" customFormat="1" ht="23.1" customHeight="1">
      <c r="A24" s="7" t="s">
        <v>23</v>
      </c>
      <c r="B24" s="7" t="s">
        <v>24</v>
      </c>
      <c r="C24" s="5" t="s">
        <v>31</v>
      </c>
      <c r="D24" s="6">
        <v>42339</v>
      </c>
      <c r="E24" s="6">
        <v>42339</v>
      </c>
      <c r="F24" s="7" t="s">
        <v>22</v>
      </c>
      <c r="G24" s="8"/>
      <c r="H24" s="24"/>
      <c r="I24" s="10"/>
      <c r="J24" s="11">
        <v>9</v>
      </c>
      <c r="K24" s="10"/>
      <c r="L24" s="10"/>
      <c r="M24" s="10"/>
      <c r="N24" s="12">
        <f t="shared" si="0"/>
        <v>9</v>
      </c>
      <c r="O24" s="10"/>
      <c r="P24" s="10"/>
      <c r="Q24" s="13">
        <f t="shared" si="1"/>
        <v>9</v>
      </c>
    </row>
    <row r="25" spans="1:18" s="14" customFormat="1" ht="23.1" customHeight="1">
      <c r="A25" s="25" t="s">
        <v>35</v>
      </c>
      <c r="B25" s="26" t="s">
        <v>18</v>
      </c>
      <c r="C25" s="5" t="s">
        <v>19</v>
      </c>
      <c r="D25" s="22">
        <v>42277</v>
      </c>
      <c r="E25" s="22">
        <v>42278</v>
      </c>
      <c r="F25" s="23" t="s">
        <v>20</v>
      </c>
      <c r="G25" s="27"/>
      <c r="H25" s="28"/>
      <c r="I25" s="29"/>
      <c r="J25" s="29"/>
      <c r="K25" s="29">
        <v>159</v>
      </c>
      <c r="L25" s="29"/>
      <c r="M25" s="29"/>
      <c r="N25" s="12">
        <f t="shared" si="0"/>
        <v>159</v>
      </c>
      <c r="O25" s="29"/>
      <c r="P25" s="29"/>
      <c r="Q25" s="13">
        <f>SUM(N25:O25:P25)</f>
        <v>159</v>
      </c>
      <c r="R25" s="19"/>
    </row>
    <row r="26" spans="1:18" s="14" customFormat="1" ht="23.1" customHeight="1">
      <c r="A26" s="3" t="s">
        <v>36</v>
      </c>
      <c r="B26" s="30" t="s">
        <v>37</v>
      </c>
      <c r="C26" s="5" t="s">
        <v>19</v>
      </c>
      <c r="D26" s="22">
        <v>42277</v>
      </c>
      <c r="E26" s="22">
        <v>42278</v>
      </c>
      <c r="F26" s="23" t="s">
        <v>20</v>
      </c>
      <c r="G26" s="8"/>
      <c r="H26" s="9"/>
      <c r="I26" s="11"/>
      <c r="J26" s="11"/>
      <c r="K26" s="11">
        <v>159</v>
      </c>
      <c r="L26" s="11"/>
      <c r="M26" s="11"/>
      <c r="N26" s="12">
        <f t="shared" si="0"/>
        <v>159</v>
      </c>
      <c r="O26" s="11"/>
      <c r="P26" s="11"/>
      <c r="Q26" s="13">
        <f t="shared" ref="Q26:Q40" si="2">SUM(N26:P26)</f>
        <v>159</v>
      </c>
    </row>
    <row r="27" spans="1:18" s="14" customFormat="1" ht="23.1" customHeight="1">
      <c r="A27" s="3" t="s">
        <v>38</v>
      </c>
      <c r="B27" s="30" t="s">
        <v>39</v>
      </c>
      <c r="C27" s="4" t="s">
        <v>40</v>
      </c>
      <c r="D27" s="6">
        <v>42312</v>
      </c>
      <c r="E27" s="6">
        <v>42314</v>
      </c>
      <c r="F27" s="15" t="s">
        <v>41</v>
      </c>
      <c r="G27" s="4"/>
      <c r="H27" s="3"/>
      <c r="I27" s="16"/>
      <c r="J27" s="16"/>
      <c r="K27" s="16">
        <v>305.95999999999998</v>
      </c>
      <c r="L27" s="16"/>
      <c r="M27" s="16"/>
      <c r="N27" s="17">
        <f t="shared" si="0"/>
        <v>305.95999999999998</v>
      </c>
      <c r="O27" s="16"/>
      <c r="P27" s="16"/>
      <c r="Q27" s="18">
        <f t="shared" si="2"/>
        <v>305.95999999999998</v>
      </c>
      <c r="R27" s="19"/>
    </row>
    <row r="28" spans="1:18" s="14" customFormat="1" ht="23.1" customHeight="1">
      <c r="A28" s="3" t="s">
        <v>38</v>
      </c>
      <c r="B28" s="30" t="s">
        <v>39</v>
      </c>
      <c r="C28" s="4" t="s">
        <v>42</v>
      </c>
      <c r="D28" s="6">
        <v>42314</v>
      </c>
      <c r="E28" s="6">
        <v>42321</v>
      </c>
      <c r="F28" s="15" t="s">
        <v>43</v>
      </c>
      <c r="G28" s="4"/>
      <c r="H28" s="3"/>
      <c r="I28" s="16"/>
      <c r="J28" s="16">
        <f>24+82.5</f>
        <v>106.5</v>
      </c>
      <c r="K28" s="16">
        <v>715.88</v>
      </c>
      <c r="L28" s="16"/>
      <c r="M28" s="16"/>
      <c r="N28" s="17">
        <f t="shared" si="0"/>
        <v>822.38</v>
      </c>
      <c r="O28" s="16"/>
      <c r="P28" s="16"/>
      <c r="Q28" s="18">
        <f t="shared" si="2"/>
        <v>822.38</v>
      </c>
      <c r="R28" s="19"/>
    </row>
    <row r="29" spans="1:18" s="19" customFormat="1" ht="34.15">
      <c r="A29" s="3" t="s">
        <v>38</v>
      </c>
      <c r="B29" s="30" t="s">
        <v>39</v>
      </c>
      <c r="C29" s="4" t="s">
        <v>40</v>
      </c>
      <c r="D29" s="6">
        <v>42322</v>
      </c>
      <c r="E29" s="6">
        <v>42327</v>
      </c>
      <c r="F29" s="15" t="s">
        <v>41</v>
      </c>
      <c r="G29" s="4"/>
      <c r="H29" s="3"/>
      <c r="I29" s="16"/>
      <c r="J29" s="16"/>
      <c r="K29" s="16">
        <v>764.8</v>
      </c>
      <c r="L29" s="16"/>
      <c r="M29" s="16"/>
      <c r="N29" s="17">
        <f t="shared" si="0"/>
        <v>764.8</v>
      </c>
      <c r="O29" s="16"/>
      <c r="P29" s="16"/>
      <c r="Q29" s="18">
        <f t="shared" si="2"/>
        <v>764.8</v>
      </c>
    </row>
    <row r="30" spans="1:18" s="19" customFormat="1" ht="34.15">
      <c r="A30" s="3" t="s">
        <v>38</v>
      </c>
      <c r="B30" s="30" t="s">
        <v>39</v>
      </c>
      <c r="C30" s="4" t="s">
        <v>40</v>
      </c>
      <c r="D30" s="6">
        <v>42330</v>
      </c>
      <c r="E30" s="6">
        <v>42334</v>
      </c>
      <c r="F30" s="15" t="s">
        <v>41</v>
      </c>
      <c r="G30" s="4"/>
      <c r="H30" s="3"/>
      <c r="I30" s="16"/>
      <c r="J30" s="16"/>
      <c r="K30" s="16">
        <v>611.84</v>
      </c>
      <c r="L30" s="16"/>
      <c r="M30" s="16"/>
      <c r="N30" s="17">
        <f t="shared" si="0"/>
        <v>611.84</v>
      </c>
      <c r="O30" s="16"/>
      <c r="P30" s="16"/>
      <c r="Q30" s="18">
        <f t="shared" si="2"/>
        <v>611.84</v>
      </c>
    </row>
    <row r="31" spans="1:18" s="19" customFormat="1" ht="34.15">
      <c r="A31" s="3" t="s">
        <v>38</v>
      </c>
      <c r="B31" s="30" t="s">
        <v>39</v>
      </c>
      <c r="C31" s="4" t="s">
        <v>40</v>
      </c>
      <c r="D31" s="6">
        <v>42341</v>
      </c>
      <c r="E31" s="6">
        <v>42344</v>
      </c>
      <c r="F31" s="15" t="s">
        <v>41</v>
      </c>
      <c r="G31" s="4"/>
      <c r="H31" s="3"/>
      <c r="I31" s="16"/>
      <c r="J31" s="16"/>
      <c r="K31" s="16">
        <v>412.68</v>
      </c>
      <c r="L31" s="16"/>
      <c r="M31" s="16"/>
      <c r="N31" s="17">
        <f t="shared" si="0"/>
        <v>412.68</v>
      </c>
      <c r="O31" s="16"/>
      <c r="P31" s="16"/>
      <c r="Q31" s="18">
        <f t="shared" si="2"/>
        <v>412.68</v>
      </c>
    </row>
    <row r="32" spans="1:18" s="19" customFormat="1" ht="23.1" customHeight="1">
      <c r="A32" s="3" t="s">
        <v>38</v>
      </c>
      <c r="B32" s="30" t="s">
        <v>39</v>
      </c>
      <c r="C32" s="4" t="s">
        <v>40</v>
      </c>
      <c r="D32" s="6">
        <v>42351</v>
      </c>
      <c r="E32" s="6">
        <v>42353</v>
      </c>
      <c r="F32" s="15" t="s">
        <v>41</v>
      </c>
      <c r="G32" s="4"/>
      <c r="H32" s="3"/>
      <c r="I32" s="16"/>
      <c r="J32" s="16"/>
      <c r="K32" s="16">
        <v>275.12</v>
      </c>
      <c r="L32" s="16"/>
      <c r="M32" s="16"/>
      <c r="N32" s="17">
        <f t="shared" si="0"/>
        <v>275.12</v>
      </c>
      <c r="O32" s="16"/>
      <c r="P32" s="16"/>
      <c r="Q32" s="18">
        <f t="shared" si="2"/>
        <v>275.12</v>
      </c>
    </row>
    <row r="33" spans="1:18" s="19" customFormat="1" ht="23.1" customHeight="1">
      <c r="A33" s="3" t="s">
        <v>44</v>
      </c>
      <c r="B33" s="30" t="s">
        <v>45</v>
      </c>
      <c r="C33" s="5" t="s">
        <v>19</v>
      </c>
      <c r="D33" s="22">
        <v>42277</v>
      </c>
      <c r="E33" s="22">
        <v>42278</v>
      </c>
      <c r="F33" s="23" t="s">
        <v>20</v>
      </c>
      <c r="G33" s="8"/>
      <c r="H33" s="9"/>
      <c r="I33" s="11"/>
      <c r="J33" s="11">
        <v>13.1</v>
      </c>
      <c r="K33" s="11">
        <v>159</v>
      </c>
      <c r="L33" s="11"/>
      <c r="M33" s="11"/>
      <c r="N33" s="12">
        <f t="shared" si="0"/>
        <v>172.1</v>
      </c>
      <c r="O33" s="11"/>
      <c r="P33" s="11"/>
      <c r="Q33" s="13">
        <f t="shared" si="2"/>
        <v>172.1</v>
      </c>
      <c r="R33" s="14"/>
    </row>
    <row r="34" spans="1:18" s="19" customFormat="1" ht="23.1" customHeight="1">
      <c r="A34" s="3" t="s">
        <v>44</v>
      </c>
      <c r="B34" s="30" t="s">
        <v>45</v>
      </c>
      <c r="C34" s="5" t="s">
        <v>31</v>
      </c>
      <c r="D34" s="22">
        <v>42290</v>
      </c>
      <c r="E34" s="22">
        <v>42292</v>
      </c>
      <c r="F34" s="23" t="s">
        <v>46</v>
      </c>
      <c r="G34" s="8"/>
      <c r="H34" s="9"/>
      <c r="I34" s="11">
        <v>42</v>
      </c>
      <c r="J34" s="11">
        <v>55</v>
      </c>
      <c r="K34" s="11">
        <v>599.66999999999996</v>
      </c>
      <c r="L34" s="11"/>
      <c r="M34" s="11"/>
      <c r="N34" s="12">
        <f t="shared" si="0"/>
        <v>696.67</v>
      </c>
      <c r="O34" s="11"/>
      <c r="P34" s="11"/>
      <c r="Q34" s="13">
        <f t="shared" si="2"/>
        <v>696.67</v>
      </c>
      <c r="R34" s="14"/>
    </row>
    <row r="35" spans="1:18" s="19" customFormat="1" ht="22.9">
      <c r="A35" s="3" t="s">
        <v>44</v>
      </c>
      <c r="B35" s="30" t="s">
        <v>45</v>
      </c>
      <c r="C35" s="4" t="s">
        <v>47</v>
      </c>
      <c r="D35" s="6">
        <v>42313</v>
      </c>
      <c r="E35" s="6">
        <v>42313</v>
      </c>
      <c r="F35" s="15" t="s">
        <v>48</v>
      </c>
      <c r="G35" s="31" t="s">
        <v>27</v>
      </c>
      <c r="H35" s="9"/>
      <c r="I35" s="11"/>
      <c r="J35" s="11">
        <v>74</v>
      </c>
      <c r="K35" s="11"/>
      <c r="L35" s="11"/>
      <c r="M35" s="11"/>
      <c r="N35" s="12">
        <f t="shared" si="0"/>
        <v>74</v>
      </c>
      <c r="O35" s="11"/>
      <c r="P35" s="11"/>
      <c r="Q35" s="13">
        <f t="shared" si="2"/>
        <v>74</v>
      </c>
      <c r="R35" s="14"/>
    </row>
    <row r="36" spans="1:18" s="19" customFormat="1" ht="22.9">
      <c r="A36" s="3" t="s">
        <v>44</v>
      </c>
      <c r="B36" s="30" t="s">
        <v>45</v>
      </c>
      <c r="C36" s="4" t="s">
        <v>47</v>
      </c>
      <c r="D36" s="6">
        <v>42320</v>
      </c>
      <c r="E36" s="6">
        <v>42320</v>
      </c>
      <c r="F36" s="15" t="s">
        <v>49</v>
      </c>
      <c r="G36" s="8"/>
      <c r="H36" s="9"/>
      <c r="I36" s="11"/>
      <c r="J36" s="11">
        <v>96</v>
      </c>
      <c r="K36" s="11"/>
      <c r="L36" s="11"/>
      <c r="M36" s="11"/>
      <c r="N36" s="12">
        <f t="shared" si="0"/>
        <v>96</v>
      </c>
      <c r="O36" s="11"/>
      <c r="P36" s="11"/>
      <c r="Q36" s="13">
        <f t="shared" si="2"/>
        <v>96</v>
      </c>
      <c r="R36" s="14"/>
    </row>
    <row r="37" spans="1:18" s="19" customFormat="1" ht="22.9">
      <c r="A37" s="3" t="s">
        <v>44</v>
      </c>
      <c r="B37" s="30" t="s">
        <v>45</v>
      </c>
      <c r="C37" s="5" t="s">
        <v>31</v>
      </c>
      <c r="D37" s="22">
        <v>42324</v>
      </c>
      <c r="E37" s="22">
        <v>42325</v>
      </c>
      <c r="F37" s="23" t="s">
        <v>50</v>
      </c>
      <c r="G37" s="8"/>
      <c r="H37" s="9"/>
      <c r="I37" s="11">
        <v>326.55</v>
      </c>
      <c r="J37" s="11">
        <f>72.18+6.67</f>
        <v>78.850000000000009</v>
      </c>
      <c r="K37" s="11">
        <v>137.71</v>
      </c>
      <c r="L37" s="11">
        <v>16</v>
      </c>
      <c r="M37" s="11"/>
      <c r="N37" s="12">
        <f t="shared" si="0"/>
        <v>559.11</v>
      </c>
      <c r="O37" s="11"/>
      <c r="P37" s="11"/>
      <c r="Q37" s="13">
        <f t="shared" si="2"/>
        <v>559.11</v>
      </c>
      <c r="R37" s="14"/>
    </row>
    <row r="38" spans="1:18" s="19" customFormat="1" ht="22.9">
      <c r="A38" s="3" t="s">
        <v>44</v>
      </c>
      <c r="B38" s="30" t="s">
        <v>45</v>
      </c>
      <c r="C38" s="5" t="s">
        <v>34</v>
      </c>
      <c r="D38" s="6">
        <v>42335</v>
      </c>
      <c r="E38" s="6">
        <v>42335</v>
      </c>
      <c r="F38" s="23" t="s">
        <v>22</v>
      </c>
      <c r="G38" s="8"/>
      <c r="H38" s="9"/>
      <c r="I38" s="11"/>
      <c r="J38" s="11">
        <v>5.88</v>
      </c>
      <c r="K38" s="11"/>
      <c r="L38" s="11"/>
      <c r="M38" s="11"/>
      <c r="N38" s="12">
        <f t="shared" si="0"/>
        <v>5.88</v>
      </c>
      <c r="O38" s="11"/>
      <c r="P38" s="11"/>
      <c r="Q38" s="13">
        <f t="shared" si="2"/>
        <v>5.88</v>
      </c>
      <c r="R38" s="14"/>
    </row>
    <row r="39" spans="1:18" s="14" customFormat="1" ht="22.9">
      <c r="A39" s="3" t="s">
        <v>44</v>
      </c>
      <c r="B39" s="30" t="s">
        <v>45</v>
      </c>
      <c r="C39" s="5" t="s">
        <v>28</v>
      </c>
      <c r="D39" s="22">
        <v>42338</v>
      </c>
      <c r="E39" s="22">
        <v>42338</v>
      </c>
      <c r="F39" s="23" t="s">
        <v>22</v>
      </c>
      <c r="G39" s="8"/>
      <c r="H39" s="9"/>
      <c r="I39" s="11"/>
      <c r="J39" s="11">
        <v>15</v>
      </c>
      <c r="K39" s="11"/>
      <c r="L39" s="11"/>
      <c r="M39" s="11"/>
      <c r="N39" s="12">
        <f t="shared" si="0"/>
        <v>15</v>
      </c>
      <c r="O39" s="11"/>
      <c r="P39" s="11"/>
      <c r="Q39" s="13">
        <f t="shared" si="2"/>
        <v>15</v>
      </c>
    </row>
    <row r="40" spans="1:18" s="14" customFormat="1" ht="22.9">
      <c r="A40" s="3" t="s">
        <v>44</v>
      </c>
      <c r="B40" s="30" t="s">
        <v>45</v>
      </c>
      <c r="C40" s="5" t="s">
        <v>34</v>
      </c>
      <c r="D40" s="6">
        <v>42338</v>
      </c>
      <c r="E40" s="6">
        <v>42339</v>
      </c>
      <c r="F40" s="23" t="s">
        <v>51</v>
      </c>
      <c r="G40" s="8"/>
      <c r="H40" s="9"/>
      <c r="I40" s="11"/>
      <c r="J40" s="11">
        <v>90</v>
      </c>
      <c r="K40" s="11">
        <v>90</v>
      </c>
      <c r="L40" s="11"/>
      <c r="M40" s="11"/>
      <c r="N40" s="12">
        <f t="shared" si="0"/>
        <v>180</v>
      </c>
      <c r="O40" s="11"/>
      <c r="P40" s="11"/>
      <c r="Q40" s="13">
        <f t="shared" si="2"/>
        <v>180</v>
      </c>
    </row>
    <row r="41" spans="1:18" s="19" customFormat="1" ht="11.45">
      <c r="A41" s="25" t="s">
        <v>52</v>
      </c>
      <c r="B41" s="26" t="s">
        <v>18</v>
      </c>
      <c r="C41" s="5" t="s">
        <v>19</v>
      </c>
      <c r="D41" s="22">
        <v>42277</v>
      </c>
      <c r="E41" s="22">
        <v>42278</v>
      </c>
      <c r="F41" s="23" t="s">
        <v>20</v>
      </c>
      <c r="G41" s="27"/>
      <c r="H41" s="28"/>
      <c r="I41" s="29"/>
      <c r="J41" s="29">
        <v>180</v>
      </c>
      <c r="K41" s="29">
        <v>159</v>
      </c>
      <c r="L41" s="29">
        <v>8.75</v>
      </c>
      <c r="M41" s="29"/>
      <c r="N41" s="12">
        <f t="shared" si="0"/>
        <v>347.75</v>
      </c>
      <c r="O41" s="29"/>
      <c r="P41" s="29"/>
      <c r="Q41" s="13">
        <f>SUM(N41:O41:P41)</f>
        <v>347.75</v>
      </c>
    </row>
    <row r="42" spans="1:18" s="19" customFormat="1" ht="11.45">
      <c r="A42" s="25" t="s">
        <v>52</v>
      </c>
      <c r="B42" s="26" t="s">
        <v>18</v>
      </c>
      <c r="C42" s="5" t="s">
        <v>21</v>
      </c>
      <c r="D42" s="6">
        <v>42327</v>
      </c>
      <c r="E42" s="6">
        <v>42327</v>
      </c>
      <c r="F42" s="23" t="s">
        <v>22</v>
      </c>
      <c r="G42" s="27"/>
      <c r="H42" s="28"/>
      <c r="I42" s="29"/>
      <c r="J42" s="11">
        <v>125.6</v>
      </c>
      <c r="K42" s="11"/>
      <c r="L42" s="11">
        <v>7.75</v>
      </c>
      <c r="M42" s="29"/>
      <c r="N42" s="12">
        <f t="shared" si="0"/>
        <v>133.35</v>
      </c>
      <c r="O42" s="29"/>
      <c r="P42" s="29"/>
      <c r="Q42" s="13">
        <f>SUM(N42:O42:P42)</f>
        <v>133.35</v>
      </c>
    </row>
    <row r="43" spans="1:18" s="19" customFormat="1" ht="11.45">
      <c r="A43" s="25" t="s">
        <v>52</v>
      </c>
      <c r="B43" s="26" t="s">
        <v>18</v>
      </c>
      <c r="C43" s="5" t="s">
        <v>19</v>
      </c>
      <c r="D43" s="6">
        <v>42332</v>
      </c>
      <c r="E43" s="6">
        <v>42333</v>
      </c>
      <c r="F43" s="23" t="s">
        <v>22</v>
      </c>
      <c r="G43" s="27"/>
      <c r="H43" s="28"/>
      <c r="I43" s="29"/>
      <c r="J43" s="29">
        <v>139.19999999999999</v>
      </c>
      <c r="K43" s="29">
        <v>132.41999999999999</v>
      </c>
      <c r="L43" s="29">
        <v>7.75</v>
      </c>
      <c r="M43" s="29"/>
      <c r="N43" s="12">
        <f t="shared" si="0"/>
        <v>279.37</v>
      </c>
      <c r="O43" s="29"/>
      <c r="P43" s="29"/>
      <c r="Q43" s="13">
        <f>SUM(N43:O43:P43)</f>
        <v>279.37</v>
      </c>
    </row>
    <row r="44" spans="1:18" s="19" customFormat="1" ht="11.45">
      <c r="A44" s="25" t="s">
        <v>53</v>
      </c>
      <c r="B44" s="26" t="s">
        <v>18</v>
      </c>
      <c r="C44" s="5" t="s">
        <v>19</v>
      </c>
      <c r="D44" s="22">
        <v>42277</v>
      </c>
      <c r="E44" s="22">
        <v>42278</v>
      </c>
      <c r="F44" s="23" t="s">
        <v>20</v>
      </c>
      <c r="G44" s="27"/>
      <c r="H44" s="28"/>
      <c r="I44" s="29"/>
      <c r="J44" s="29">
        <v>113.7</v>
      </c>
      <c r="K44" s="29">
        <v>159</v>
      </c>
      <c r="L44" s="29"/>
      <c r="M44" s="29"/>
      <c r="N44" s="12">
        <f t="shared" si="0"/>
        <v>272.7</v>
      </c>
      <c r="O44" s="29"/>
      <c r="P44" s="29"/>
      <c r="Q44" s="13">
        <f>SUM(N44:O44:P44)</f>
        <v>272.7</v>
      </c>
    </row>
    <row r="45" spans="1:18" s="19" customFormat="1" ht="11.45">
      <c r="A45" s="25" t="s">
        <v>54</v>
      </c>
      <c r="B45" s="26" t="s">
        <v>18</v>
      </c>
      <c r="C45" s="5" t="s">
        <v>19</v>
      </c>
      <c r="D45" s="22">
        <v>42277</v>
      </c>
      <c r="E45" s="22">
        <v>42278</v>
      </c>
      <c r="F45" s="23" t="s">
        <v>20</v>
      </c>
      <c r="G45" s="27"/>
      <c r="H45" s="28"/>
      <c r="I45" s="29"/>
      <c r="J45" s="29"/>
      <c r="K45" s="29">
        <v>159</v>
      </c>
      <c r="L45" s="29"/>
      <c r="M45" s="29"/>
      <c r="N45" s="12">
        <f t="shared" si="0"/>
        <v>159</v>
      </c>
      <c r="O45" s="29"/>
      <c r="P45" s="29"/>
      <c r="Q45" s="13">
        <f>SUM(N45:O45:P45)</f>
        <v>159</v>
      </c>
    </row>
    <row r="46" spans="1:18" s="19" customFormat="1" ht="11.45">
      <c r="A46" s="25" t="s">
        <v>55</v>
      </c>
      <c r="B46" s="26" t="s">
        <v>18</v>
      </c>
      <c r="C46" s="5" t="s">
        <v>19</v>
      </c>
      <c r="D46" s="22">
        <v>42277</v>
      </c>
      <c r="E46" s="22">
        <v>42278</v>
      </c>
      <c r="F46" s="23" t="s">
        <v>20</v>
      </c>
      <c r="G46" s="27"/>
      <c r="H46" s="28"/>
      <c r="I46" s="29"/>
      <c r="J46" s="29"/>
      <c r="K46" s="29">
        <v>159</v>
      </c>
      <c r="L46" s="29"/>
      <c r="M46" s="29"/>
      <c r="N46" s="12">
        <f t="shared" si="0"/>
        <v>159</v>
      </c>
      <c r="O46" s="29"/>
      <c r="P46" s="29"/>
      <c r="Q46" s="13">
        <f>SUM(N46:O46:P46)</f>
        <v>159</v>
      </c>
    </row>
    <row r="47" spans="1:18" s="19" customFormat="1" ht="11.45">
      <c r="A47" s="25" t="s">
        <v>55</v>
      </c>
      <c r="B47" s="26" t="s">
        <v>18</v>
      </c>
      <c r="C47" s="5" t="s">
        <v>19</v>
      </c>
      <c r="D47" s="6">
        <v>42332</v>
      </c>
      <c r="E47" s="6">
        <v>42333</v>
      </c>
      <c r="F47" s="15" t="s">
        <v>22</v>
      </c>
      <c r="G47" s="27"/>
      <c r="H47" s="28"/>
      <c r="I47" s="29"/>
      <c r="J47" s="29">
        <v>29</v>
      </c>
      <c r="K47" s="29">
        <v>132.41999999999999</v>
      </c>
      <c r="L47" s="29"/>
      <c r="M47" s="29"/>
      <c r="N47" s="12">
        <f t="shared" si="0"/>
        <v>161.41999999999999</v>
      </c>
      <c r="O47" s="29"/>
      <c r="P47" s="29"/>
      <c r="Q47" s="13">
        <f>SUM(N47:O47:P47)</f>
        <v>161.41999999999999</v>
      </c>
    </row>
    <row r="48" spans="1:18" s="19" customFormat="1" ht="11.45">
      <c r="A48" s="25" t="s">
        <v>56</v>
      </c>
      <c r="B48" s="26" t="s">
        <v>57</v>
      </c>
      <c r="C48" s="5" t="s">
        <v>19</v>
      </c>
      <c r="D48" s="22">
        <v>42277</v>
      </c>
      <c r="E48" s="22">
        <v>42278</v>
      </c>
      <c r="F48" s="23" t="s">
        <v>20</v>
      </c>
      <c r="G48" s="26"/>
      <c r="H48" s="25"/>
      <c r="I48" s="32"/>
      <c r="J48" s="32"/>
      <c r="K48" s="32">
        <v>159</v>
      </c>
      <c r="L48" s="32"/>
      <c r="M48" s="32"/>
      <c r="N48" s="17">
        <f t="shared" si="0"/>
        <v>159</v>
      </c>
      <c r="O48" s="32"/>
      <c r="P48" s="32"/>
      <c r="Q48" s="18">
        <f>SUM(N48:O48:P48)</f>
        <v>159</v>
      </c>
      <c r="R48" s="33"/>
    </row>
    <row r="49" spans="1:18" s="19" customFormat="1" ht="22.9">
      <c r="A49" s="25" t="s">
        <v>58</v>
      </c>
      <c r="B49" s="26" t="s">
        <v>59</v>
      </c>
      <c r="C49" s="4" t="s">
        <v>47</v>
      </c>
      <c r="D49" s="6">
        <v>42320</v>
      </c>
      <c r="E49" s="6">
        <v>42320</v>
      </c>
      <c r="F49" s="23" t="s">
        <v>60</v>
      </c>
      <c r="G49" s="26"/>
      <c r="H49" s="25"/>
      <c r="I49" s="32"/>
      <c r="J49" s="34">
        <v>96.4</v>
      </c>
      <c r="K49" s="32"/>
      <c r="L49" s="32"/>
      <c r="M49" s="32"/>
      <c r="N49" s="17">
        <f t="shared" si="0"/>
        <v>96.4</v>
      </c>
      <c r="O49" s="32"/>
      <c r="P49" s="32"/>
      <c r="Q49" s="18">
        <f>SUM(N49:P49)</f>
        <v>96.4</v>
      </c>
      <c r="R49" s="33"/>
    </row>
    <row r="50" spans="1:18" s="14" customFormat="1" ht="11.45">
      <c r="A50" s="25" t="s">
        <v>61</v>
      </c>
      <c r="B50" s="26" t="s">
        <v>18</v>
      </c>
      <c r="C50" s="5" t="s">
        <v>19</v>
      </c>
      <c r="D50" s="22">
        <v>42277</v>
      </c>
      <c r="E50" s="22">
        <v>42278</v>
      </c>
      <c r="F50" s="23" t="s">
        <v>20</v>
      </c>
      <c r="G50" s="27"/>
      <c r="H50" s="28"/>
      <c r="I50" s="29"/>
      <c r="J50" s="29"/>
      <c r="K50" s="29">
        <v>159</v>
      </c>
      <c r="L50" s="29"/>
      <c r="M50" s="29"/>
      <c r="N50" s="12">
        <f t="shared" si="0"/>
        <v>159</v>
      </c>
      <c r="O50" s="29"/>
      <c r="P50" s="29"/>
      <c r="Q50" s="13">
        <f>SUM(N50:O50:P50)</f>
        <v>159</v>
      </c>
      <c r="R50" s="19"/>
    </row>
    <row r="51" spans="1:18" s="14" customFormat="1" ht="11.45">
      <c r="A51" s="25" t="s">
        <v>61</v>
      </c>
      <c r="B51" s="26" t="s">
        <v>18</v>
      </c>
      <c r="C51" s="5" t="s">
        <v>19</v>
      </c>
      <c r="D51" s="6">
        <v>42332</v>
      </c>
      <c r="E51" s="6">
        <v>42333</v>
      </c>
      <c r="F51" s="23" t="s">
        <v>22</v>
      </c>
      <c r="G51" s="27"/>
      <c r="H51" s="28"/>
      <c r="I51" s="29"/>
      <c r="J51" s="29">
        <f>15+65</f>
        <v>80</v>
      </c>
      <c r="K51" s="29"/>
      <c r="L51" s="29"/>
      <c r="M51" s="29"/>
      <c r="N51" s="12">
        <f t="shared" si="0"/>
        <v>80</v>
      </c>
      <c r="O51" s="29"/>
      <c r="P51" s="29"/>
      <c r="Q51" s="13">
        <f>SUM(N51:O51:P51)</f>
        <v>80</v>
      </c>
      <c r="R51" s="19"/>
    </row>
    <row r="52" spans="1:18" s="14" customFormat="1" ht="34.15">
      <c r="A52" s="25" t="s">
        <v>62</v>
      </c>
      <c r="B52" s="26" t="s">
        <v>63</v>
      </c>
      <c r="C52" s="5" t="s">
        <v>19</v>
      </c>
      <c r="D52" s="22">
        <v>42277</v>
      </c>
      <c r="E52" s="22">
        <v>42278</v>
      </c>
      <c r="F52" s="23" t="s">
        <v>20</v>
      </c>
      <c r="G52" s="26"/>
      <c r="H52" s="25"/>
      <c r="I52" s="32"/>
      <c r="J52" s="34">
        <v>11.5</v>
      </c>
      <c r="K52" s="32">
        <v>159</v>
      </c>
      <c r="L52" s="32"/>
      <c r="M52" s="32"/>
      <c r="N52" s="17">
        <f t="shared" si="0"/>
        <v>170.5</v>
      </c>
      <c r="O52" s="32"/>
      <c r="P52" s="32"/>
      <c r="Q52" s="18">
        <f t="shared" ref="Q52:Q58" si="3">SUM(N52:P52)</f>
        <v>170.5</v>
      </c>
      <c r="R52" s="33"/>
    </row>
    <row r="53" spans="1:18" s="14" customFormat="1" ht="34.15">
      <c r="A53" s="25" t="s">
        <v>62</v>
      </c>
      <c r="B53" s="26" t="s">
        <v>63</v>
      </c>
      <c r="C53" s="5" t="s">
        <v>31</v>
      </c>
      <c r="D53" s="22">
        <v>42283</v>
      </c>
      <c r="E53" s="22">
        <v>42283</v>
      </c>
      <c r="F53" s="23" t="s">
        <v>22</v>
      </c>
      <c r="G53" s="26"/>
      <c r="H53" s="25"/>
      <c r="I53" s="32"/>
      <c r="J53" s="34">
        <v>12</v>
      </c>
      <c r="K53" s="32"/>
      <c r="L53" s="32"/>
      <c r="M53" s="32"/>
      <c r="N53" s="17">
        <f t="shared" si="0"/>
        <v>12</v>
      </c>
      <c r="O53" s="32"/>
      <c r="P53" s="32"/>
      <c r="Q53" s="18">
        <f t="shared" si="3"/>
        <v>12</v>
      </c>
      <c r="R53" s="33"/>
    </row>
    <row r="54" spans="1:18" s="19" customFormat="1" ht="34.15">
      <c r="A54" s="25" t="s">
        <v>62</v>
      </c>
      <c r="B54" s="26" t="s">
        <v>63</v>
      </c>
      <c r="C54" s="5" t="s">
        <v>31</v>
      </c>
      <c r="D54" s="6">
        <v>42297</v>
      </c>
      <c r="E54" s="6">
        <v>42297</v>
      </c>
      <c r="F54" s="23" t="s">
        <v>22</v>
      </c>
      <c r="G54" s="26"/>
      <c r="H54" s="25"/>
      <c r="I54" s="32"/>
      <c r="J54" s="34">
        <v>20.25</v>
      </c>
      <c r="K54" s="32"/>
      <c r="L54" s="32"/>
      <c r="M54" s="32"/>
      <c r="N54" s="17">
        <f t="shared" si="0"/>
        <v>20.25</v>
      </c>
      <c r="O54" s="32"/>
      <c r="P54" s="32"/>
      <c r="Q54" s="18">
        <f t="shared" si="3"/>
        <v>20.25</v>
      </c>
      <c r="R54" s="33"/>
    </row>
    <row r="55" spans="1:18" s="19" customFormat="1" ht="34.15">
      <c r="A55" s="25" t="s">
        <v>62</v>
      </c>
      <c r="B55" s="26" t="s">
        <v>63</v>
      </c>
      <c r="C55" s="4" t="s">
        <v>31</v>
      </c>
      <c r="D55" s="6">
        <v>42298</v>
      </c>
      <c r="E55" s="6">
        <v>42298</v>
      </c>
      <c r="F55" s="23" t="s">
        <v>22</v>
      </c>
      <c r="G55" s="26"/>
      <c r="H55" s="25"/>
      <c r="I55" s="32"/>
      <c r="J55" s="34">
        <v>14</v>
      </c>
      <c r="K55" s="32"/>
      <c r="L55" s="32"/>
      <c r="M55" s="32"/>
      <c r="N55" s="17">
        <f t="shared" si="0"/>
        <v>14</v>
      </c>
      <c r="O55" s="32"/>
      <c r="P55" s="32"/>
      <c r="Q55" s="18">
        <f t="shared" si="3"/>
        <v>14</v>
      </c>
      <c r="R55" s="33"/>
    </row>
    <row r="56" spans="1:18" s="19" customFormat="1" ht="34.15">
      <c r="A56" s="25" t="s">
        <v>62</v>
      </c>
      <c r="B56" s="26" t="s">
        <v>63</v>
      </c>
      <c r="C56" s="4" t="s">
        <v>31</v>
      </c>
      <c r="D56" s="6">
        <v>42305</v>
      </c>
      <c r="E56" s="6">
        <v>42305</v>
      </c>
      <c r="F56" s="23" t="s">
        <v>22</v>
      </c>
      <c r="G56" s="26"/>
      <c r="H56" s="25"/>
      <c r="I56" s="32"/>
      <c r="J56" s="34">
        <v>35</v>
      </c>
      <c r="K56" s="32"/>
      <c r="L56" s="32"/>
      <c r="M56" s="32"/>
      <c r="N56" s="17">
        <f t="shared" si="0"/>
        <v>35</v>
      </c>
      <c r="O56" s="32"/>
      <c r="P56" s="32"/>
      <c r="Q56" s="18">
        <f t="shared" si="3"/>
        <v>35</v>
      </c>
      <c r="R56" s="33"/>
    </row>
    <row r="57" spans="1:18" s="19" customFormat="1" ht="34.15">
      <c r="A57" s="25" t="s">
        <v>62</v>
      </c>
      <c r="B57" s="26" t="s">
        <v>63</v>
      </c>
      <c r="C57" s="5" t="s">
        <v>31</v>
      </c>
      <c r="D57" s="22">
        <v>42316</v>
      </c>
      <c r="E57" s="22">
        <v>42320</v>
      </c>
      <c r="F57" s="23" t="s">
        <v>64</v>
      </c>
      <c r="G57" s="26"/>
      <c r="H57" s="25"/>
      <c r="I57" s="32">
        <v>576.46</v>
      </c>
      <c r="J57" s="34">
        <f>56.35+55.2</f>
        <v>111.55000000000001</v>
      </c>
      <c r="K57" s="32">
        <v>1068.1400000000001</v>
      </c>
      <c r="L57" s="32">
        <f>7.14+14.99</f>
        <v>22.13</v>
      </c>
      <c r="M57" s="32"/>
      <c r="N57" s="17">
        <f t="shared" si="0"/>
        <v>1778.2800000000002</v>
      </c>
      <c r="O57" s="32"/>
      <c r="P57" s="32"/>
      <c r="Q57" s="18">
        <f t="shared" si="3"/>
        <v>1778.2800000000002</v>
      </c>
      <c r="R57" s="33"/>
    </row>
    <row r="58" spans="1:18" s="19" customFormat="1" ht="34.15">
      <c r="A58" s="25" t="s">
        <v>62</v>
      </c>
      <c r="B58" s="26" t="s">
        <v>63</v>
      </c>
      <c r="C58" s="5" t="s">
        <v>34</v>
      </c>
      <c r="D58" s="6">
        <v>42335</v>
      </c>
      <c r="E58" s="6">
        <v>42335</v>
      </c>
      <c r="F58" s="23" t="s">
        <v>22</v>
      </c>
      <c r="G58" s="26"/>
      <c r="H58" s="25"/>
      <c r="I58" s="32"/>
      <c r="J58" s="34">
        <v>5.88</v>
      </c>
      <c r="K58" s="32"/>
      <c r="L58" s="32"/>
      <c r="M58" s="32"/>
      <c r="N58" s="17">
        <f t="shared" si="0"/>
        <v>5.88</v>
      </c>
      <c r="O58" s="32"/>
      <c r="P58" s="32"/>
      <c r="Q58" s="18">
        <f t="shared" si="3"/>
        <v>5.88</v>
      </c>
      <c r="R58" s="33"/>
    </row>
    <row r="59" spans="1:18" s="14" customFormat="1" ht="11.45">
      <c r="A59" s="25" t="s">
        <v>65</v>
      </c>
      <c r="B59" s="26" t="s">
        <v>18</v>
      </c>
      <c r="C59" s="5" t="s">
        <v>19</v>
      </c>
      <c r="D59" s="22">
        <v>42277</v>
      </c>
      <c r="E59" s="22">
        <v>42278</v>
      </c>
      <c r="F59" s="23" t="s">
        <v>20</v>
      </c>
      <c r="G59" s="27"/>
      <c r="H59" s="28"/>
      <c r="I59" s="29"/>
      <c r="J59" s="29"/>
      <c r="K59" s="29">
        <v>159</v>
      </c>
      <c r="L59" s="29"/>
      <c r="M59" s="29"/>
      <c r="N59" s="12">
        <f t="shared" si="0"/>
        <v>159</v>
      </c>
      <c r="O59" s="29"/>
      <c r="P59" s="29"/>
      <c r="Q59" s="13">
        <f>SUM(N59:O59:P59)</f>
        <v>159</v>
      </c>
      <c r="R59" s="19"/>
    </row>
    <row r="60" spans="1:18" s="14" customFormat="1" ht="11.45">
      <c r="A60" s="25" t="s">
        <v>66</v>
      </c>
      <c r="B60" s="26" t="s">
        <v>18</v>
      </c>
      <c r="C60" s="5" t="s">
        <v>19</v>
      </c>
      <c r="D60" s="22">
        <v>42277</v>
      </c>
      <c r="E60" s="22">
        <v>42278</v>
      </c>
      <c r="F60" s="23" t="s">
        <v>20</v>
      </c>
      <c r="G60" s="27"/>
      <c r="H60" s="28"/>
      <c r="I60" s="29"/>
      <c r="J60" s="29"/>
      <c r="K60" s="29">
        <v>159</v>
      </c>
      <c r="L60" s="29"/>
      <c r="M60" s="29"/>
      <c r="N60" s="12">
        <f t="shared" si="0"/>
        <v>159</v>
      </c>
      <c r="O60" s="29"/>
      <c r="P60" s="29"/>
      <c r="Q60" s="13">
        <f>SUM(N60:O60:P60)</f>
        <v>159</v>
      </c>
      <c r="R60" s="19"/>
    </row>
    <row r="61" spans="1:18" s="14" customFormat="1" ht="11.45">
      <c r="A61" s="25" t="s">
        <v>67</v>
      </c>
      <c r="B61" s="26" t="s">
        <v>18</v>
      </c>
      <c r="C61" s="5" t="s">
        <v>19</v>
      </c>
      <c r="D61" s="22">
        <v>42277</v>
      </c>
      <c r="E61" s="22">
        <v>42278</v>
      </c>
      <c r="F61" s="23" t="s">
        <v>20</v>
      </c>
      <c r="G61" s="27"/>
      <c r="H61" s="28"/>
      <c r="I61" s="29">
        <v>436.25</v>
      </c>
      <c r="J61" s="29">
        <v>157.71</v>
      </c>
      <c r="K61" s="29">
        <v>159</v>
      </c>
      <c r="L61" s="29">
        <v>20</v>
      </c>
      <c r="M61" s="29"/>
      <c r="N61" s="12">
        <f t="shared" si="0"/>
        <v>772.96</v>
      </c>
      <c r="O61" s="29"/>
      <c r="P61" s="29"/>
      <c r="Q61" s="13">
        <f>SUM(N61:O61:P61)</f>
        <v>772.96</v>
      </c>
      <c r="R61" s="19"/>
    </row>
    <row r="62" spans="1:18" s="14" customFormat="1" ht="11.45">
      <c r="A62" s="25" t="s">
        <v>67</v>
      </c>
      <c r="B62" s="26" t="s">
        <v>18</v>
      </c>
      <c r="C62" s="5" t="s">
        <v>19</v>
      </c>
      <c r="D62" s="6">
        <v>42332</v>
      </c>
      <c r="E62" s="6">
        <v>42333</v>
      </c>
      <c r="F62" s="23" t="s">
        <v>22</v>
      </c>
      <c r="G62" s="27"/>
      <c r="H62" s="28"/>
      <c r="I62" s="29">
        <v>537.25</v>
      </c>
      <c r="J62" s="29">
        <f>198.59</f>
        <v>198.59</v>
      </c>
      <c r="K62" s="29">
        <v>132.41999999999999</v>
      </c>
      <c r="L62" s="29">
        <v>8.49</v>
      </c>
      <c r="M62" s="29"/>
      <c r="N62" s="12">
        <f t="shared" si="0"/>
        <v>876.75</v>
      </c>
      <c r="O62" s="29"/>
      <c r="P62" s="29"/>
      <c r="Q62" s="13">
        <f>SUM(N62:O62:P62)</f>
        <v>876.75</v>
      </c>
      <c r="R62" s="19"/>
    </row>
    <row r="63" spans="1:18" s="14" customFormat="1" ht="11.45">
      <c r="A63" s="7" t="s">
        <v>68</v>
      </c>
      <c r="B63" s="15" t="s">
        <v>69</v>
      </c>
      <c r="C63" s="5" t="s">
        <v>19</v>
      </c>
      <c r="D63" s="22">
        <v>42277</v>
      </c>
      <c r="E63" s="22">
        <v>42278</v>
      </c>
      <c r="F63" s="23" t="s">
        <v>20</v>
      </c>
      <c r="G63" s="8"/>
      <c r="H63" s="24"/>
      <c r="I63" s="11"/>
      <c r="J63" s="11"/>
      <c r="K63" s="11">
        <v>159</v>
      </c>
      <c r="L63" s="11"/>
      <c r="M63" s="11"/>
      <c r="N63" s="12">
        <f t="shared" si="0"/>
        <v>159</v>
      </c>
      <c r="O63" s="11"/>
      <c r="P63" s="11"/>
      <c r="Q63" s="13">
        <f>SUM(N63:P63)</f>
        <v>159</v>
      </c>
      <c r="R63" s="19"/>
    </row>
    <row r="64" spans="1:18" s="19" customFormat="1" ht="22.9">
      <c r="A64" s="7" t="s">
        <v>68</v>
      </c>
      <c r="B64" s="15" t="s">
        <v>69</v>
      </c>
      <c r="C64" s="4" t="s">
        <v>70</v>
      </c>
      <c r="D64" s="6">
        <v>42292</v>
      </c>
      <c r="E64" s="6">
        <v>42292</v>
      </c>
      <c r="F64" s="15" t="s">
        <v>22</v>
      </c>
      <c r="G64" s="8"/>
      <c r="H64" s="9"/>
      <c r="I64" s="11"/>
      <c r="J64" s="11">
        <v>6</v>
      </c>
      <c r="K64" s="11"/>
      <c r="L64" s="11"/>
      <c r="M64" s="11"/>
      <c r="N64" s="12">
        <f t="shared" si="0"/>
        <v>6</v>
      </c>
      <c r="O64" s="11"/>
      <c r="P64" s="11"/>
      <c r="Q64" s="13">
        <f>SUM(N64:P64)</f>
        <v>6</v>
      </c>
    </row>
    <row r="65" spans="1:18" s="14" customFormat="1" ht="11.45">
      <c r="A65" s="7" t="s">
        <v>68</v>
      </c>
      <c r="B65" s="15" t="s">
        <v>69</v>
      </c>
      <c r="C65" s="4" t="s">
        <v>31</v>
      </c>
      <c r="D65" s="6">
        <v>42298</v>
      </c>
      <c r="E65" s="6">
        <v>42298</v>
      </c>
      <c r="F65" s="15" t="s">
        <v>22</v>
      </c>
      <c r="G65" s="8"/>
      <c r="H65" s="9"/>
      <c r="I65" s="11"/>
      <c r="J65" s="11">
        <v>14</v>
      </c>
      <c r="K65" s="11"/>
      <c r="L65" s="11"/>
      <c r="M65" s="11"/>
      <c r="N65" s="12">
        <f t="shared" si="0"/>
        <v>14</v>
      </c>
      <c r="O65" s="11"/>
      <c r="P65" s="11"/>
      <c r="Q65" s="13">
        <f>SUM(N65:P65)</f>
        <v>14</v>
      </c>
      <c r="R65" s="19"/>
    </row>
    <row r="66" spans="1:18" s="19" customFormat="1" ht="11.45">
      <c r="A66" s="7" t="s">
        <v>68</v>
      </c>
      <c r="B66" s="15" t="s">
        <v>69</v>
      </c>
      <c r="C66" s="4" t="s">
        <v>47</v>
      </c>
      <c r="D66" s="6">
        <v>42313</v>
      </c>
      <c r="E66" s="6">
        <v>42313</v>
      </c>
      <c r="F66" s="15" t="s">
        <v>71</v>
      </c>
      <c r="G66" s="8"/>
      <c r="H66" s="9"/>
      <c r="I66" s="11">
        <v>517.25</v>
      </c>
      <c r="J66" s="11">
        <v>153</v>
      </c>
      <c r="K66" s="11"/>
      <c r="L66" s="11"/>
      <c r="M66" s="11"/>
      <c r="N66" s="12">
        <f t="shared" ref="N66:N67" si="4">SUM(I66:M66)</f>
        <v>670.25</v>
      </c>
      <c r="O66" s="11"/>
      <c r="P66" s="11"/>
      <c r="Q66" s="13">
        <f>SUM(N66:P66)</f>
        <v>670.25</v>
      </c>
    </row>
    <row r="67" spans="1:18" s="19" customFormat="1" ht="11.45">
      <c r="A67" s="3" t="s">
        <v>72</v>
      </c>
      <c r="B67" s="4" t="s">
        <v>18</v>
      </c>
      <c r="C67" s="5" t="s">
        <v>19</v>
      </c>
      <c r="D67" s="6">
        <v>42332</v>
      </c>
      <c r="E67" s="6">
        <v>42333</v>
      </c>
      <c r="F67" s="7" t="s">
        <v>22</v>
      </c>
      <c r="G67" s="8"/>
      <c r="H67" s="9"/>
      <c r="I67" s="10"/>
      <c r="J67" s="11">
        <v>29</v>
      </c>
      <c r="K67" s="10">
        <v>132.41999999999999</v>
      </c>
      <c r="L67" s="10"/>
      <c r="M67" s="10"/>
      <c r="N67" s="12">
        <f t="shared" si="4"/>
        <v>161.41999999999999</v>
      </c>
      <c r="O67" s="10"/>
      <c r="P67" s="10"/>
      <c r="Q67" s="13">
        <f>SUM(N67:P67)</f>
        <v>161.41999999999999</v>
      </c>
      <c r="R67" s="14"/>
    </row>
    <row r="68" spans="1:18" ht="14.25">
      <c r="I68" s="36"/>
      <c r="J68" s="36"/>
      <c r="K68" s="36"/>
      <c r="L68" s="36"/>
      <c r="M68" s="36"/>
      <c r="N68" s="36"/>
      <c r="O68" s="36"/>
      <c r="P68" s="36"/>
    </row>
    <row r="69" spans="1:18" ht="14.25">
      <c r="I69" s="36"/>
      <c r="J69" s="36"/>
      <c r="K69" s="36"/>
      <c r="L69" s="36"/>
      <c r="M69" s="36"/>
      <c r="N69" s="36"/>
      <c r="O69" s="36"/>
      <c r="P69" s="36"/>
    </row>
    <row r="70" spans="1:18" ht="14.25">
      <c r="I70" s="36"/>
      <c r="J70" s="36"/>
      <c r="K70" s="36"/>
      <c r="L70" s="36"/>
      <c r="M70" s="36"/>
      <c r="N70" s="36"/>
      <c r="O70" s="36"/>
      <c r="P70" s="36"/>
    </row>
  </sheetData>
  <autoFilter ref="A1:R1" xr:uid="{00000000-0009-0000-0000-000000000000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Ontario Trillium Foundation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McMenemy</dc:creator>
  <cp:keywords/>
  <dc:description/>
  <cp:lastModifiedBy>Ontario Trillium</cp:lastModifiedBy>
  <cp:revision/>
  <dcterms:created xsi:type="dcterms:W3CDTF">2016-03-08T16:55:45Z</dcterms:created>
  <dcterms:modified xsi:type="dcterms:W3CDTF">2016-12-13T14:29:13Z</dcterms:modified>
  <cp:category/>
  <cp:contentStatus/>
</cp:coreProperties>
</file>