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MDuiker\OneDrive - otf.ca\01 Corporate\Website\0027-website-redev\05 content\open data\expenses\en\"/>
    </mc:Choice>
  </mc:AlternateContent>
  <xr:revisionPtr revIDLastSave="0" documentId="13_ncr:1_{24638947-8CBF-4841-B0CA-2F3D5618DCF5}" xr6:coauthVersionLast="46" xr6:coauthVersionMax="46" xr10:uidLastSave="{00000000-0000-0000-0000-000000000000}"/>
  <bookViews>
    <workbookView xWindow="-120" yWindow="-120" windowWidth="27870" windowHeight="16440" xr2:uid="{00000000-000D-0000-FFFF-FFFF00000000}"/>
  </bookViews>
  <sheets>
    <sheet name="Expenses" sheetId="6" r:id="rId1"/>
  </sheets>
  <definedNames>
    <definedName name="_xlnm._FilterDatabase" localSheetId="0" hidden="1">Expenses!$A$1:$Q$1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6" l="1"/>
  <c r="Q34" i="6" s="1"/>
  <c r="N28" i="6"/>
  <c r="Q28" i="6" s="1"/>
  <c r="J27" i="6"/>
  <c r="N27" i="6" s="1"/>
  <c r="Q27" i="6" s="1"/>
  <c r="N22" i="6"/>
  <c r="Q22" i="6" s="1"/>
  <c r="N16" i="6"/>
  <c r="Q16" i="6" s="1"/>
  <c r="N12" i="6"/>
  <c r="Q12" i="6" s="1"/>
  <c r="J13" i="6"/>
  <c r="N13" i="6" s="1"/>
  <c r="Q13" i="6" s="1"/>
  <c r="N10" i="6"/>
  <c r="Q10" i="6" s="1"/>
  <c r="N50" i="6"/>
  <c r="Q50" i="6" s="1"/>
  <c r="N36" i="6"/>
  <c r="Q36" i="6" s="1"/>
  <c r="N40" i="6"/>
  <c r="Q40" i="6" s="1"/>
  <c r="N53" i="6"/>
  <c r="Q53" i="6" s="1"/>
  <c r="N29" i="6"/>
  <c r="Q29" i="6" s="1"/>
  <c r="N52" i="6"/>
  <c r="Q52" i="6" s="1"/>
  <c r="N49" i="6"/>
  <c r="Q49" i="6" s="1"/>
  <c r="N35" i="6"/>
  <c r="Q35" i="6" s="1"/>
  <c r="N9" i="6"/>
  <c r="Q9" i="6" s="1"/>
  <c r="N48" i="6"/>
  <c r="Q48" i="6" s="1"/>
  <c r="N43" i="6"/>
  <c r="Q43" i="6" s="1"/>
  <c r="N39" i="6"/>
  <c r="Q39" i="6" s="1"/>
  <c r="N37" i="6"/>
  <c r="Q37" i="6" s="1"/>
  <c r="N26" i="6"/>
  <c r="Q26" i="6" s="1"/>
  <c r="N25" i="6"/>
  <c r="Q25" i="6" s="1"/>
  <c r="N14" i="6"/>
  <c r="Q14" i="6" s="1"/>
  <c r="N8" i="6"/>
  <c r="Q8" i="6" s="1"/>
  <c r="L6" i="6"/>
  <c r="J6" i="6"/>
  <c r="N6" i="6" s="1"/>
  <c r="Q6" i="6" s="1"/>
  <c r="N5" i="6"/>
  <c r="Q5" i="6" s="1"/>
  <c r="N4" i="6"/>
  <c r="Q4" i="6" s="1"/>
  <c r="N3" i="6"/>
  <c r="Q3" i="6" s="1"/>
  <c r="N2" i="6"/>
  <c r="Q2" i="6" s="1"/>
  <c r="N47" i="6"/>
  <c r="Q47" i="6" s="1"/>
  <c r="J46" i="6"/>
  <c r="N46" i="6" s="1"/>
  <c r="Q46" i="6" s="1"/>
  <c r="N24" i="6"/>
  <c r="Q24" i="6" s="1"/>
  <c r="J45" i="6"/>
  <c r="N45" i="6" s="1"/>
  <c r="Q45" i="6" s="1"/>
  <c r="J32" i="6"/>
  <c r="N32" i="6" s="1"/>
  <c r="Q32" i="6" s="1"/>
  <c r="N31" i="6"/>
  <c r="Q31" i="6" s="1"/>
  <c r="N21" i="6"/>
  <c r="Q21" i="6" s="1"/>
  <c r="N51" i="6"/>
  <c r="Q51" i="6" s="1"/>
  <c r="N42" i="6"/>
  <c r="Q42" i="6" s="1"/>
  <c r="N38" i="6"/>
  <c r="Q38" i="6" s="1"/>
  <c r="N33" i="6"/>
  <c r="Q33" i="6" s="1"/>
  <c r="N23" i="6"/>
  <c r="Q23" i="6" s="1"/>
  <c r="N19" i="6"/>
  <c r="Q19" i="6" s="1"/>
  <c r="N18" i="6"/>
  <c r="Q18" i="6" s="1"/>
  <c r="N41" i="6"/>
  <c r="Q41" i="6" s="1"/>
  <c r="N30" i="6"/>
  <c r="Q30" i="6" s="1"/>
  <c r="N20" i="6"/>
  <c r="Q20" i="6" s="1"/>
  <c r="N17" i="6"/>
  <c r="Q17" i="6" s="1"/>
  <c r="N15" i="6"/>
  <c r="Q15" i="6" s="1"/>
  <c r="J11" i="6"/>
  <c r="N11" i="6" s="1"/>
  <c r="Q11" i="6" s="1"/>
  <c r="N44" i="6"/>
  <c r="Q44" i="6" s="1"/>
  <c r="N7" i="6"/>
  <c r="Q7" i="6" s="1"/>
</calcChain>
</file>

<file path=xl/sharedStrings.xml><?xml version="1.0" encoding="utf-8"?>
<sst xmlns="http://schemas.openxmlformats.org/spreadsheetml/2006/main" count="226" uniqueCount="72">
  <si>
    <t>Name</t>
  </si>
  <si>
    <t>Position</t>
  </si>
  <si>
    <t>Purpose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</si>
  <si>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</si>
  <si>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</si>
  <si>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</si>
  <si>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</si>
  <si>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</si>
  <si>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</si>
  <si>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</si>
  <si>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Meals</t>
  </si>
  <si>
    <t>Incidentals</t>
  </si>
  <si>
    <t>SUBTOTAL</t>
  </si>
  <si>
    <t>Hospitality</t>
  </si>
  <si>
    <t>Other Expenses</t>
  </si>
  <si>
    <t>TOTAL</t>
  </si>
  <si>
    <t>Andrea Cohen Barrack</t>
  </si>
  <si>
    <t>Chief Executive Officer</t>
  </si>
  <si>
    <t>Toronto, ON</t>
  </si>
  <si>
    <t>Lorraine Gandolfo</t>
  </si>
  <si>
    <t>Board Member</t>
  </si>
  <si>
    <t>Dr. Dev R. Sainani</t>
  </si>
  <si>
    <t>Thomas Chanzy</t>
  </si>
  <si>
    <t>Travel to Council of Chairs meeting</t>
  </si>
  <si>
    <t>Blair Dimock</t>
  </si>
  <si>
    <t>Amos Key Jr.</t>
  </si>
  <si>
    <t>Jean-Gilles Pelletier</t>
  </si>
  <si>
    <t>VP, Community Investments</t>
  </si>
  <si>
    <t>Ottawa, ON</t>
  </si>
  <si>
    <t>Travel to attend Board meeting</t>
  </si>
  <si>
    <t>Travel to attend Board Committee meeting</t>
  </si>
  <si>
    <t>Travel to attend volunteer training session</t>
  </si>
  <si>
    <t>Travel to attend Social Investment Partnership announcement</t>
  </si>
  <si>
    <t>Timmins, ON</t>
  </si>
  <si>
    <t xml:space="preserve">Travel to attend a sector-related conference </t>
  </si>
  <si>
    <t>Travel to meeting with stakeholders</t>
  </si>
  <si>
    <t>Travel to attend granting announcement</t>
  </si>
  <si>
    <t>Thunder Bay, ON</t>
  </si>
  <si>
    <t>Travel to attend a sector-related meeting</t>
  </si>
  <si>
    <t>VP, Provincial Programs &amp; Partnerships</t>
  </si>
  <si>
    <t>Mariana Catz</t>
  </si>
  <si>
    <t>Denise Amyot</t>
  </si>
  <si>
    <t>Travel to attend community outreach session</t>
  </si>
  <si>
    <t>Director of Human Resource</t>
  </si>
  <si>
    <t>Sudbury, ON</t>
  </si>
  <si>
    <t>CIO and VP Evaluation and Knowledge Management</t>
  </si>
  <si>
    <t>Montreal, QC</t>
  </si>
  <si>
    <t>Pierre Page</t>
  </si>
  <si>
    <t>VP,  Public Affairs</t>
  </si>
  <si>
    <t>Hamilton, ON</t>
  </si>
  <si>
    <t>Travel to attend recognition event</t>
  </si>
  <si>
    <t>London, ON</t>
  </si>
  <si>
    <t>Accom-modation</t>
  </si>
  <si>
    <t>Windsor, ON</t>
  </si>
  <si>
    <t>Travel to attend a sector-related conference</t>
  </si>
  <si>
    <t>San Francisco, USA</t>
  </si>
  <si>
    <t>Travel to attend sector-related conferences</t>
  </si>
  <si>
    <t>Ikem Opara, Arti Freeman, Carmen Robillard, Tracey Robertson, Thea Silver, Sanjay Shahani, Donna Maitland</t>
  </si>
  <si>
    <t>Brian Collins</t>
  </si>
  <si>
    <t>Claudette Paquin</t>
  </si>
  <si>
    <t>Board Chair</t>
  </si>
  <si>
    <t xml:space="preserve">Travel to attend Treasury Board Secretariat training  </t>
  </si>
  <si>
    <t xml:space="preserve">Travel to attend granting review committee meeting  </t>
  </si>
  <si>
    <t>Travel to attend granting announcement and Board meeting</t>
  </si>
  <si>
    <t>Travel to speak at a sector-related conference</t>
  </si>
  <si>
    <t>Chatham, ON</t>
  </si>
  <si>
    <t xml:space="preserve">Travel to attend a sector-related Conference </t>
  </si>
  <si>
    <t xml:space="preserve">Travel to attend Board Committee meeting and Pan Am Games Torch Relay event </t>
  </si>
  <si>
    <t>Frank Passaro</t>
  </si>
  <si>
    <t>Travel to attend a professional development course</t>
  </si>
  <si>
    <t>Calgary, AB</t>
  </si>
  <si>
    <t>Director of Human Resources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</si>
</sst>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$-1009]* #,##0.00_-;\-[$$-1009]* #,##0.00_-;_-[$$-1009]* &quot;-&quot;??_-;_-@_-"/>
    <numFmt numFmtId="167" formatCode="yyyy\-mm\-dd;@"/>
    <numFmt numFmtId="168" formatCode="_-* #,##0_-;\-* #,##0_-;_-* &quot;-&quot;??_-;_-@_-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0">
    <xf numFmtId="0" fontId="0" fillId="0" borderId="0" xfId="0"/>
    <xf numFmtId="166" fontId="3" fillId="2" borderId="1" xfId="0" applyNumberFormat="1" applyFont="1" applyFill="1" applyBorder="1" applyAlignment="1">
      <alignment wrapText="1"/>
    </xf>
    <xf numFmtId="166" fontId="3" fillId="0" borderId="0" xfId="0" applyNumberFormat="1" applyFont="1" applyFill="1" applyAlignment="1">
      <alignment wrapText="1"/>
    </xf>
    <xf numFmtId="166" fontId="2" fillId="0" borderId="0" xfId="0" applyNumberFormat="1" applyFont="1" applyFill="1" applyAlignment="1">
      <alignment wrapText="1"/>
    </xf>
    <xf numFmtId="166" fontId="2" fillId="0" borderId="0" xfId="0" applyNumberFormat="1" applyFont="1" applyAlignment="1">
      <alignment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167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164" fontId="4" fillId="0" borderId="1" xfId="1" applyFont="1" applyFill="1" applyBorder="1"/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left"/>
    </xf>
    <xf numFmtId="164" fontId="4" fillId="0" borderId="1" xfId="1" applyNumberFormat="1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8" fontId="4" fillId="0" borderId="1" xfId="2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left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67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4" fillId="0" borderId="1" xfId="1" applyFont="1" applyBorder="1"/>
    <xf numFmtId="164" fontId="4" fillId="0" borderId="1" xfId="1" applyFont="1" applyFill="1" applyBorder="1" applyAlignment="1">
      <alignment wrapText="1"/>
    </xf>
    <xf numFmtId="164" fontId="4" fillId="0" borderId="1" xfId="0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4" fontId="4" fillId="0" borderId="1" xfId="0" applyNumberFormat="1" applyFont="1" applyFill="1" applyBorder="1"/>
    <xf numFmtId="164" fontId="4" fillId="0" borderId="1" xfId="1" applyNumberFormat="1" applyFont="1" applyFill="1" applyBorder="1"/>
    <xf numFmtId="167" fontId="4" fillId="0" borderId="1" xfId="0" applyNumberFormat="1" applyFont="1" applyBorder="1" applyAlignment="1">
      <alignment horizontal="left" wrapText="1"/>
    </xf>
    <xf numFmtId="164" fontId="4" fillId="0" borderId="1" xfId="0" applyNumberFormat="1" applyFont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164" fontId="4" fillId="0" borderId="1" xfId="1" applyFont="1" applyBorder="1" applyAlignment="1">
      <alignment wrapText="1"/>
    </xf>
    <xf numFmtId="164" fontId="4" fillId="0" borderId="0" xfId="1" applyFont="1" applyFill="1" applyBorder="1"/>
    <xf numFmtId="164" fontId="4" fillId="3" borderId="1" xfId="1" applyFont="1" applyFill="1" applyBorder="1"/>
    <xf numFmtId="164" fontId="4" fillId="3" borderId="1" xfId="1" applyNumberFormat="1" applyFont="1" applyFill="1" applyBorder="1" applyAlignment="1">
      <alignment horizontal="right"/>
    </xf>
    <xf numFmtId="164" fontId="4" fillId="3" borderId="1" xfId="1" applyNumberFormat="1" applyFont="1" applyFill="1" applyBorder="1"/>
    <xf numFmtId="164" fontId="4" fillId="3" borderId="1" xfId="1" applyNumberFormat="1" applyFont="1" applyFill="1" applyBorder="1" applyAlignment="1">
      <alignment horizontal="left"/>
    </xf>
    <xf numFmtId="164" fontId="4" fillId="3" borderId="1" xfId="1" applyNumberFormat="1" applyFont="1" applyFill="1" applyBorder="1" applyAlignment="1">
      <alignment horizontal="right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zoomScaleNormal="100" workbookViewId="0">
      <pane ySplit="1" topLeftCell="A37" activePane="bottomLeft" state="frozen"/>
      <selection pane="bottomLeft" activeCell="Q2" activeCellId="1" sqref="N2:N53 Q2:Q53"/>
    </sheetView>
  </sheetViews>
  <sheetFormatPr defaultRowHeight="12.75" x14ac:dyDescent="0.2"/>
  <cols>
    <col min="1" max="1" width="13.25" style="4" customWidth="1"/>
    <col min="2" max="2" width="13.625" style="4" customWidth="1"/>
    <col min="3" max="3" width="15.875" style="4" customWidth="1"/>
    <col min="4" max="5" width="10.625" style="4" bestFit="1" customWidth="1"/>
    <col min="6" max="6" width="14.75" style="4" customWidth="1"/>
    <col min="7" max="8" width="9.375" style="4" bestFit="1" customWidth="1"/>
    <col min="9" max="9" width="9" style="4" bestFit="1" customWidth="1"/>
    <col min="10" max="10" width="12.875" style="4" customWidth="1"/>
    <col min="11" max="11" width="10.75" style="4" customWidth="1"/>
    <col min="12" max="12" width="9" style="4"/>
    <col min="13" max="13" width="9.75" style="4" bestFit="1" customWidth="1"/>
    <col min="14" max="14" width="10.875" style="4" bestFit="1" customWidth="1"/>
    <col min="15" max="15" width="9.875" style="4" customWidth="1"/>
    <col min="16" max="16" width="9.125" style="4" bestFit="1" customWidth="1"/>
    <col min="17" max="17" width="9" style="4" bestFit="1" customWidth="1"/>
    <col min="18" max="16384" width="9" style="4"/>
  </cols>
  <sheetData>
    <row r="1" spans="1:17" s="2" customFormat="1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52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</row>
    <row r="2" spans="1:17" s="3" customFormat="1" ht="36" x14ac:dyDescent="0.2">
      <c r="A2" s="20" t="s">
        <v>21</v>
      </c>
      <c r="B2" s="21" t="s">
        <v>60</v>
      </c>
      <c r="C2" s="21" t="s">
        <v>61</v>
      </c>
      <c r="D2" s="22">
        <v>42023</v>
      </c>
      <c r="E2" s="22">
        <v>42024</v>
      </c>
      <c r="F2" s="23" t="s">
        <v>18</v>
      </c>
      <c r="G2" s="20"/>
      <c r="H2" s="20"/>
      <c r="I2" s="24"/>
      <c r="J2" s="24">
        <v>197.5</v>
      </c>
      <c r="K2" s="24"/>
      <c r="L2" s="24">
        <v>24.7</v>
      </c>
      <c r="M2" s="24"/>
      <c r="N2" s="35">
        <f t="shared" ref="N2:N33" si="0">SUM(I2:M2)</f>
        <v>222.2</v>
      </c>
      <c r="O2" s="24"/>
      <c r="P2" s="24"/>
      <c r="Q2" s="35">
        <f>SUM(N2:O2:P2)</f>
        <v>222.2</v>
      </c>
    </row>
    <row r="3" spans="1:17" s="3" customFormat="1" ht="24" x14ac:dyDescent="0.2">
      <c r="A3" s="5" t="s">
        <v>21</v>
      </c>
      <c r="B3" s="6" t="s">
        <v>60</v>
      </c>
      <c r="C3" s="6" t="s">
        <v>23</v>
      </c>
      <c r="D3" s="7">
        <v>42026</v>
      </c>
      <c r="E3" s="7">
        <v>42027</v>
      </c>
      <c r="F3" s="8" t="s">
        <v>18</v>
      </c>
      <c r="G3" s="5"/>
      <c r="H3" s="5"/>
      <c r="I3" s="9"/>
      <c r="J3" s="9">
        <v>225.25</v>
      </c>
      <c r="K3" s="9"/>
      <c r="L3" s="9">
        <v>22.66</v>
      </c>
      <c r="M3" s="9"/>
      <c r="N3" s="35">
        <f t="shared" si="0"/>
        <v>247.91</v>
      </c>
      <c r="O3" s="9"/>
      <c r="P3" s="9"/>
      <c r="Q3" s="35">
        <f>SUM(N3:O3:P3)</f>
        <v>247.91</v>
      </c>
    </row>
    <row r="4" spans="1:17" s="3" customFormat="1" ht="30.75" customHeight="1" x14ac:dyDescent="0.2">
      <c r="A4" s="5" t="s">
        <v>21</v>
      </c>
      <c r="B4" s="6" t="s">
        <v>60</v>
      </c>
      <c r="C4" s="6" t="s">
        <v>62</v>
      </c>
      <c r="D4" s="7">
        <v>42038</v>
      </c>
      <c r="E4" s="7">
        <v>42039</v>
      </c>
      <c r="F4" s="8" t="s">
        <v>18</v>
      </c>
      <c r="G4" s="14"/>
      <c r="H4" s="14"/>
      <c r="I4" s="15"/>
      <c r="J4" s="15">
        <v>206.5</v>
      </c>
      <c r="K4" s="15"/>
      <c r="L4" s="15">
        <v>17.7</v>
      </c>
      <c r="M4" s="15"/>
      <c r="N4" s="36">
        <f t="shared" si="0"/>
        <v>224.2</v>
      </c>
      <c r="O4" s="15"/>
      <c r="P4" s="15"/>
      <c r="Q4" s="36">
        <f>SUM(N4:O4:P4)</f>
        <v>224.2</v>
      </c>
    </row>
    <row r="5" spans="1:17" s="3" customFormat="1" ht="24" x14ac:dyDescent="0.2">
      <c r="A5" s="20" t="s">
        <v>21</v>
      </c>
      <c r="B5" s="21" t="s">
        <v>60</v>
      </c>
      <c r="C5" s="6" t="s">
        <v>35</v>
      </c>
      <c r="D5" s="7">
        <v>42061</v>
      </c>
      <c r="E5" s="7">
        <v>42061</v>
      </c>
      <c r="F5" s="8" t="s">
        <v>18</v>
      </c>
      <c r="G5" s="5"/>
      <c r="H5" s="5"/>
      <c r="I5" s="5"/>
      <c r="J5" s="25">
        <v>204.5</v>
      </c>
      <c r="K5" s="5"/>
      <c r="L5" s="9">
        <v>16.2</v>
      </c>
      <c r="M5" s="5"/>
      <c r="N5" s="35">
        <f t="shared" si="0"/>
        <v>220.7</v>
      </c>
      <c r="O5" s="5"/>
      <c r="P5" s="5"/>
      <c r="Q5" s="35">
        <f>SUM(N5:O5:P5)</f>
        <v>220.7</v>
      </c>
    </row>
    <row r="6" spans="1:17" s="3" customFormat="1" ht="48" x14ac:dyDescent="0.2">
      <c r="A6" s="5" t="s">
        <v>21</v>
      </c>
      <c r="B6" s="6" t="s">
        <v>60</v>
      </c>
      <c r="C6" s="6" t="s">
        <v>63</v>
      </c>
      <c r="D6" s="7">
        <v>42087</v>
      </c>
      <c r="E6" s="7">
        <v>42089</v>
      </c>
      <c r="F6" s="8" t="s">
        <v>18</v>
      </c>
      <c r="G6" s="5"/>
      <c r="H6" s="5"/>
      <c r="I6" s="9"/>
      <c r="J6" s="9">
        <f>221.25</f>
        <v>221.25</v>
      </c>
      <c r="K6" s="9"/>
      <c r="L6" s="9">
        <f>19.21+19.22</f>
        <v>38.43</v>
      </c>
      <c r="M6" s="9"/>
      <c r="N6" s="35">
        <f t="shared" si="0"/>
        <v>259.68</v>
      </c>
      <c r="O6" s="9"/>
      <c r="P6" s="9"/>
      <c r="Q6" s="35">
        <f>SUM(N6:O6:P6)</f>
        <v>259.68</v>
      </c>
    </row>
    <row r="7" spans="1:17" s="3" customFormat="1" ht="24" x14ac:dyDescent="0.2">
      <c r="A7" s="5" t="s">
        <v>25</v>
      </c>
      <c r="B7" s="6" t="s">
        <v>20</v>
      </c>
      <c r="C7" s="6" t="s">
        <v>29</v>
      </c>
      <c r="D7" s="7">
        <v>42088</v>
      </c>
      <c r="E7" s="7">
        <v>42089</v>
      </c>
      <c r="F7" s="8" t="s">
        <v>18</v>
      </c>
      <c r="G7" s="5"/>
      <c r="H7" s="5"/>
      <c r="I7" s="9"/>
      <c r="J7" s="9">
        <v>83.2</v>
      </c>
      <c r="K7" s="9"/>
      <c r="L7" s="9"/>
      <c r="M7" s="9"/>
      <c r="N7" s="35">
        <f t="shared" si="0"/>
        <v>83.2</v>
      </c>
      <c r="O7" s="9"/>
      <c r="P7" s="9"/>
      <c r="Q7" s="35">
        <f>SUM(N7:O7:P7)</f>
        <v>83.2</v>
      </c>
    </row>
    <row r="8" spans="1:17" s="3" customFormat="1" ht="36" x14ac:dyDescent="0.2">
      <c r="A8" s="5" t="s">
        <v>21</v>
      </c>
      <c r="B8" s="6" t="s">
        <v>60</v>
      </c>
      <c r="C8" s="11" t="s">
        <v>38</v>
      </c>
      <c r="D8" s="7">
        <v>42094</v>
      </c>
      <c r="E8" s="7">
        <v>42094</v>
      </c>
      <c r="F8" s="8" t="s">
        <v>18</v>
      </c>
      <c r="G8" s="14"/>
      <c r="H8" s="14"/>
      <c r="I8" s="15"/>
      <c r="J8" s="15">
        <v>180.75</v>
      </c>
      <c r="K8" s="15"/>
      <c r="L8" s="15"/>
      <c r="M8" s="15"/>
      <c r="N8" s="36">
        <f t="shared" si="0"/>
        <v>180.75</v>
      </c>
      <c r="O8" s="15"/>
      <c r="P8" s="15"/>
      <c r="Q8" s="36">
        <f>SUM(N8:O8:P8)</f>
        <v>180.75</v>
      </c>
    </row>
    <row r="9" spans="1:17" s="3" customFormat="1" ht="36" x14ac:dyDescent="0.2">
      <c r="A9" s="5" t="s">
        <v>26</v>
      </c>
      <c r="B9" s="17" t="s">
        <v>27</v>
      </c>
      <c r="C9" s="11" t="s">
        <v>38</v>
      </c>
      <c r="D9" s="7">
        <v>42094</v>
      </c>
      <c r="E9" s="7">
        <v>42094</v>
      </c>
      <c r="F9" s="8" t="s">
        <v>18</v>
      </c>
      <c r="G9" s="28"/>
      <c r="H9" s="28"/>
      <c r="I9" s="29"/>
      <c r="J9" s="29">
        <v>10</v>
      </c>
      <c r="K9" s="29"/>
      <c r="L9" s="29"/>
      <c r="M9" s="29"/>
      <c r="N9" s="37">
        <f t="shared" si="0"/>
        <v>10</v>
      </c>
      <c r="O9" s="29"/>
      <c r="P9" s="29"/>
      <c r="Q9" s="37">
        <f>SUM(N9:P9)</f>
        <v>10</v>
      </c>
    </row>
    <row r="10" spans="1:17" s="3" customFormat="1" ht="36" x14ac:dyDescent="0.2">
      <c r="A10" s="10" t="s">
        <v>22</v>
      </c>
      <c r="B10" s="8" t="s">
        <v>48</v>
      </c>
      <c r="C10" s="11" t="s">
        <v>38</v>
      </c>
      <c r="D10" s="7">
        <v>42094</v>
      </c>
      <c r="E10" s="7">
        <v>42094</v>
      </c>
      <c r="F10" s="8" t="s">
        <v>18</v>
      </c>
      <c r="G10" s="12"/>
      <c r="H10" s="12"/>
      <c r="I10" s="13"/>
      <c r="J10" s="13">
        <v>21</v>
      </c>
      <c r="K10" s="13"/>
      <c r="L10" s="13"/>
      <c r="M10" s="13"/>
      <c r="N10" s="38">
        <f t="shared" si="0"/>
        <v>21</v>
      </c>
      <c r="O10" s="13"/>
      <c r="P10" s="13"/>
      <c r="Q10" s="38">
        <f>SUM(N10:P10)</f>
        <v>21</v>
      </c>
    </row>
    <row r="11" spans="1:17" s="3" customFormat="1" ht="36" x14ac:dyDescent="0.2">
      <c r="A11" s="10" t="s">
        <v>16</v>
      </c>
      <c r="B11" s="10" t="s">
        <v>17</v>
      </c>
      <c r="C11" s="11" t="s">
        <v>38</v>
      </c>
      <c r="D11" s="7">
        <v>42109</v>
      </c>
      <c r="E11" s="7">
        <v>42109</v>
      </c>
      <c r="F11" s="10" t="s">
        <v>18</v>
      </c>
      <c r="G11" s="12"/>
      <c r="H11" s="12"/>
      <c r="I11" s="12"/>
      <c r="J11" s="13">
        <f>14.16+24.5</f>
        <v>38.659999999999997</v>
      </c>
      <c r="K11" s="12"/>
      <c r="L11" s="12"/>
      <c r="M11" s="12"/>
      <c r="N11" s="38">
        <f t="shared" si="0"/>
        <v>38.659999999999997</v>
      </c>
      <c r="O11" s="12"/>
      <c r="P11" s="12"/>
      <c r="Q11" s="38">
        <f>SUM(N11:P11)</f>
        <v>38.659999999999997</v>
      </c>
    </row>
    <row r="12" spans="1:17" s="3" customFormat="1" ht="36" x14ac:dyDescent="0.2">
      <c r="A12" s="10" t="s">
        <v>22</v>
      </c>
      <c r="B12" s="8" t="s">
        <v>48</v>
      </c>
      <c r="C12" s="11" t="s">
        <v>34</v>
      </c>
      <c r="D12" s="7">
        <v>42110</v>
      </c>
      <c r="E12" s="7">
        <v>42110</v>
      </c>
      <c r="F12" s="8" t="s">
        <v>18</v>
      </c>
      <c r="G12" s="14"/>
      <c r="H12" s="14"/>
      <c r="I12" s="15"/>
      <c r="J12" s="15">
        <v>22.12</v>
      </c>
      <c r="K12" s="15"/>
      <c r="L12" s="15"/>
      <c r="M12" s="15"/>
      <c r="N12" s="36">
        <f t="shared" si="0"/>
        <v>22.12</v>
      </c>
      <c r="O12" s="15"/>
      <c r="P12" s="15"/>
      <c r="Q12" s="36">
        <f>SUM(N12:P12)</f>
        <v>22.12</v>
      </c>
    </row>
    <row r="13" spans="1:17" s="3" customFormat="1" ht="36" x14ac:dyDescent="0.2">
      <c r="A13" s="10" t="s">
        <v>22</v>
      </c>
      <c r="B13" s="8" t="s">
        <v>48</v>
      </c>
      <c r="C13" s="11" t="s">
        <v>38</v>
      </c>
      <c r="D13" s="7">
        <v>42115</v>
      </c>
      <c r="E13" s="7">
        <v>42115</v>
      </c>
      <c r="F13" s="8" t="s">
        <v>18</v>
      </c>
      <c r="G13" s="12"/>
      <c r="H13" s="12"/>
      <c r="I13" s="13"/>
      <c r="J13" s="13">
        <f>5.5+9</f>
        <v>14.5</v>
      </c>
      <c r="K13" s="13"/>
      <c r="L13" s="13"/>
      <c r="M13" s="13"/>
      <c r="N13" s="38">
        <f t="shared" si="0"/>
        <v>14.5</v>
      </c>
      <c r="O13" s="13"/>
      <c r="P13" s="13"/>
      <c r="Q13" s="38">
        <f>SUM(N13:P13)</f>
        <v>14.5</v>
      </c>
    </row>
    <row r="14" spans="1:17" s="3" customFormat="1" ht="36" x14ac:dyDescent="0.2">
      <c r="A14" s="5" t="s">
        <v>21</v>
      </c>
      <c r="B14" s="6" t="s">
        <v>60</v>
      </c>
      <c r="C14" s="11" t="s">
        <v>64</v>
      </c>
      <c r="D14" s="7">
        <v>42118</v>
      </c>
      <c r="E14" s="7">
        <v>42118</v>
      </c>
      <c r="F14" s="8" t="s">
        <v>65</v>
      </c>
      <c r="G14" s="14"/>
      <c r="H14" s="14"/>
      <c r="I14" s="15"/>
      <c r="J14" s="15">
        <v>100.4</v>
      </c>
      <c r="K14" s="15"/>
      <c r="L14" s="15"/>
      <c r="M14" s="15"/>
      <c r="N14" s="36">
        <f t="shared" si="0"/>
        <v>100.4</v>
      </c>
      <c r="O14" s="15"/>
      <c r="P14" s="15"/>
      <c r="Q14" s="36">
        <f>SUM(N14:O14:P14)</f>
        <v>100.4</v>
      </c>
    </row>
    <row r="15" spans="1:17" s="3" customFormat="1" ht="48" x14ac:dyDescent="0.2">
      <c r="A15" s="10" t="s">
        <v>16</v>
      </c>
      <c r="B15" s="10" t="s">
        <v>17</v>
      </c>
      <c r="C15" s="11" t="s">
        <v>32</v>
      </c>
      <c r="D15" s="7">
        <v>42127</v>
      </c>
      <c r="E15" s="7">
        <v>42128</v>
      </c>
      <c r="F15" s="10" t="s">
        <v>33</v>
      </c>
      <c r="G15" s="14"/>
      <c r="H15" s="14"/>
      <c r="I15" s="14">
        <v>404.24</v>
      </c>
      <c r="J15" s="15">
        <v>35.4</v>
      </c>
      <c r="K15" s="14">
        <v>162</v>
      </c>
      <c r="L15" s="14"/>
      <c r="M15" s="14"/>
      <c r="N15" s="36">
        <f t="shared" si="0"/>
        <v>601.64</v>
      </c>
      <c r="O15" s="14"/>
      <c r="P15" s="14"/>
      <c r="Q15" s="36">
        <f t="shared" ref="Q15:Q23" si="1">SUM(N15:P15)</f>
        <v>601.64</v>
      </c>
    </row>
    <row r="16" spans="1:17" s="3" customFormat="1" ht="36" x14ac:dyDescent="0.2">
      <c r="A16" s="10" t="s">
        <v>22</v>
      </c>
      <c r="B16" s="8" t="s">
        <v>48</v>
      </c>
      <c r="C16" s="11" t="s">
        <v>34</v>
      </c>
      <c r="D16" s="7">
        <v>42128</v>
      </c>
      <c r="E16" s="7">
        <v>42128</v>
      </c>
      <c r="F16" s="8" t="s">
        <v>18</v>
      </c>
      <c r="G16" s="14"/>
      <c r="H16" s="14"/>
      <c r="I16" s="15"/>
      <c r="J16" s="15">
        <v>22.12</v>
      </c>
      <c r="K16" s="15"/>
      <c r="L16" s="15"/>
      <c r="M16" s="15"/>
      <c r="N16" s="36">
        <f t="shared" si="0"/>
        <v>22.12</v>
      </c>
      <c r="O16" s="15"/>
      <c r="P16" s="15"/>
      <c r="Q16" s="36">
        <f t="shared" si="1"/>
        <v>22.12</v>
      </c>
    </row>
    <row r="17" spans="1:17" s="3" customFormat="1" ht="36" x14ac:dyDescent="0.2">
      <c r="A17" s="10" t="s">
        <v>16</v>
      </c>
      <c r="B17" s="10" t="s">
        <v>17</v>
      </c>
      <c r="C17" s="11" t="s">
        <v>34</v>
      </c>
      <c r="D17" s="7">
        <v>42129</v>
      </c>
      <c r="E17" s="7">
        <v>42130</v>
      </c>
      <c r="F17" s="10" t="s">
        <v>28</v>
      </c>
      <c r="G17" s="14"/>
      <c r="H17" s="14"/>
      <c r="I17" s="14">
        <v>442.24</v>
      </c>
      <c r="J17" s="15"/>
      <c r="K17" s="14"/>
      <c r="L17" s="14"/>
      <c r="M17" s="14"/>
      <c r="N17" s="36">
        <f t="shared" si="0"/>
        <v>442.24</v>
      </c>
      <c r="O17" s="14"/>
      <c r="P17" s="14"/>
      <c r="Q17" s="36">
        <f t="shared" si="1"/>
        <v>442.24</v>
      </c>
    </row>
    <row r="18" spans="1:17" s="3" customFormat="1" ht="36" x14ac:dyDescent="0.2">
      <c r="A18" s="10" t="s">
        <v>16</v>
      </c>
      <c r="B18" s="10" t="s">
        <v>17</v>
      </c>
      <c r="C18" s="6" t="s">
        <v>54</v>
      </c>
      <c r="D18" s="7">
        <v>42131</v>
      </c>
      <c r="E18" s="7">
        <v>42131</v>
      </c>
      <c r="F18" s="10" t="s">
        <v>18</v>
      </c>
      <c r="G18" s="14"/>
      <c r="H18" s="14"/>
      <c r="I18" s="14"/>
      <c r="J18" s="15">
        <v>9</v>
      </c>
      <c r="K18" s="14"/>
      <c r="L18" s="14"/>
      <c r="M18" s="14"/>
      <c r="N18" s="36">
        <f t="shared" si="0"/>
        <v>9</v>
      </c>
      <c r="O18" s="14"/>
      <c r="P18" s="14"/>
      <c r="Q18" s="36">
        <f t="shared" si="1"/>
        <v>9</v>
      </c>
    </row>
    <row r="19" spans="1:17" s="3" customFormat="1" ht="24" x14ac:dyDescent="0.2">
      <c r="A19" s="10" t="s">
        <v>16</v>
      </c>
      <c r="B19" s="10" t="s">
        <v>17</v>
      </c>
      <c r="C19" s="6" t="s">
        <v>35</v>
      </c>
      <c r="D19" s="7">
        <v>42131</v>
      </c>
      <c r="E19" s="7">
        <v>42131</v>
      </c>
      <c r="F19" s="10" t="s">
        <v>18</v>
      </c>
      <c r="G19" s="14"/>
      <c r="H19" s="14"/>
      <c r="I19" s="14"/>
      <c r="J19" s="15">
        <v>4.5</v>
      </c>
      <c r="K19" s="14"/>
      <c r="L19" s="14"/>
      <c r="M19" s="14"/>
      <c r="N19" s="36">
        <f t="shared" si="0"/>
        <v>4.5</v>
      </c>
      <c r="O19" s="14"/>
      <c r="P19" s="14"/>
      <c r="Q19" s="36">
        <f t="shared" si="1"/>
        <v>4.5</v>
      </c>
    </row>
    <row r="20" spans="1:17" s="3" customFormat="1" ht="36" x14ac:dyDescent="0.2">
      <c r="A20" s="10" t="s">
        <v>16</v>
      </c>
      <c r="B20" s="10" t="s">
        <v>17</v>
      </c>
      <c r="C20" s="11" t="s">
        <v>38</v>
      </c>
      <c r="D20" s="7">
        <v>42136</v>
      </c>
      <c r="E20" s="7">
        <v>42136</v>
      </c>
      <c r="F20" s="10" t="s">
        <v>18</v>
      </c>
      <c r="G20" s="14"/>
      <c r="H20" s="14"/>
      <c r="I20" s="14"/>
      <c r="J20" s="15">
        <v>11.5</v>
      </c>
      <c r="K20" s="14"/>
      <c r="L20" s="14"/>
      <c r="M20" s="14"/>
      <c r="N20" s="36">
        <f t="shared" si="0"/>
        <v>11.5</v>
      </c>
      <c r="O20" s="14"/>
      <c r="P20" s="14"/>
      <c r="Q20" s="36">
        <f t="shared" si="1"/>
        <v>11.5</v>
      </c>
    </row>
    <row r="21" spans="1:17" ht="36" x14ac:dyDescent="0.2">
      <c r="A21" s="5" t="s">
        <v>24</v>
      </c>
      <c r="B21" s="17" t="s">
        <v>39</v>
      </c>
      <c r="C21" s="11" t="s">
        <v>54</v>
      </c>
      <c r="D21" s="7">
        <v>42143</v>
      </c>
      <c r="E21" s="7">
        <v>42145</v>
      </c>
      <c r="F21" s="8" t="s">
        <v>55</v>
      </c>
      <c r="G21" s="18"/>
      <c r="H21" s="14"/>
      <c r="I21" s="15">
        <v>766.42</v>
      </c>
      <c r="J21" s="15">
        <v>104.47</v>
      </c>
      <c r="K21" s="15">
        <v>463.4</v>
      </c>
      <c r="L21" s="15">
        <v>8.77</v>
      </c>
      <c r="M21" s="15"/>
      <c r="N21" s="36">
        <f t="shared" si="0"/>
        <v>1343.06</v>
      </c>
      <c r="O21" s="15"/>
      <c r="P21" s="15"/>
      <c r="Q21" s="36">
        <f t="shared" si="1"/>
        <v>1343.06</v>
      </c>
    </row>
    <row r="22" spans="1:17" ht="36" x14ac:dyDescent="0.2">
      <c r="A22" s="10" t="s">
        <v>22</v>
      </c>
      <c r="B22" s="8" t="s">
        <v>48</v>
      </c>
      <c r="C22" s="11" t="s">
        <v>42</v>
      </c>
      <c r="D22" s="7">
        <v>42144</v>
      </c>
      <c r="E22" s="7">
        <v>42144</v>
      </c>
      <c r="F22" s="8" t="s">
        <v>49</v>
      </c>
      <c r="G22" s="14"/>
      <c r="H22" s="14"/>
      <c r="I22" s="15"/>
      <c r="J22" s="15"/>
      <c r="K22" s="15"/>
      <c r="L22" s="15">
        <v>10.08</v>
      </c>
      <c r="M22" s="15"/>
      <c r="N22" s="35">
        <f t="shared" si="0"/>
        <v>10.08</v>
      </c>
      <c r="O22" s="15"/>
      <c r="P22" s="15"/>
      <c r="Q22" s="36">
        <f t="shared" si="1"/>
        <v>10.08</v>
      </c>
    </row>
    <row r="23" spans="1:17" ht="36" x14ac:dyDescent="0.2">
      <c r="A23" s="10" t="s">
        <v>16</v>
      </c>
      <c r="B23" s="10" t="s">
        <v>17</v>
      </c>
      <c r="C23" s="11" t="s">
        <v>54</v>
      </c>
      <c r="D23" s="7">
        <v>42145</v>
      </c>
      <c r="E23" s="7">
        <v>42145</v>
      </c>
      <c r="F23" s="10" t="s">
        <v>18</v>
      </c>
      <c r="G23" s="14"/>
      <c r="H23" s="14"/>
      <c r="I23" s="14"/>
      <c r="J23" s="15">
        <v>10</v>
      </c>
      <c r="K23" s="14"/>
      <c r="L23" s="14"/>
      <c r="M23" s="14"/>
      <c r="N23" s="36">
        <f t="shared" si="0"/>
        <v>10</v>
      </c>
      <c r="O23" s="14"/>
      <c r="P23" s="14"/>
      <c r="Q23" s="36">
        <f t="shared" si="1"/>
        <v>10</v>
      </c>
    </row>
    <row r="24" spans="1:17" ht="36" x14ac:dyDescent="0.2">
      <c r="A24" s="20" t="s">
        <v>59</v>
      </c>
      <c r="B24" s="21" t="s">
        <v>20</v>
      </c>
      <c r="C24" s="11" t="s">
        <v>54</v>
      </c>
      <c r="D24" s="22">
        <v>42145</v>
      </c>
      <c r="E24" s="22">
        <v>42145</v>
      </c>
      <c r="F24" s="23" t="s">
        <v>18</v>
      </c>
      <c r="G24" s="20"/>
      <c r="H24" s="20"/>
      <c r="I24" s="24"/>
      <c r="J24" s="24">
        <v>148.80000000000001</v>
      </c>
      <c r="K24" s="24"/>
      <c r="L24" s="24"/>
      <c r="M24" s="24"/>
      <c r="N24" s="35">
        <f t="shared" si="0"/>
        <v>148.80000000000001</v>
      </c>
      <c r="O24" s="24"/>
      <c r="P24" s="24"/>
      <c r="Q24" s="35">
        <f>SUM(N24:O24:P24)</f>
        <v>148.80000000000001</v>
      </c>
    </row>
    <row r="25" spans="1:17" ht="36" x14ac:dyDescent="0.2">
      <c r="A25" s="5" t="s">
        <v>21</v>
      </c>
      <c r="B25" s="6" t="s">
        <v>60</v>
      </c>
      <c r="C25" s="11" t="s">
        <v>66</v>
      </c>
      <c r="D25" s="7">
        <v>42145</v>
      </c>
      <c r="E25" s="7">
        <v>42146</v>
      </c>
      <c r="F25" s="8" t="s">
        <v>18</v>
      </c>
      <c r="G25" s="14"/>
      <c r="H25" s="14"/>
      <c r="I25" s="15"/>
      <c r="J25" s="15">
        <v>46.25</v>
      </c>
      <c r="K25" s="15">
        <v>159.12</v>
      </c>
      <c r="L25" s="15">
        <v>15.85</v>
      </c>
      <c r="M25" s="15"/>
      <c r="N25" s="36">
        <f t="shared" si="0"/>
        <v>221.22</v>
      </c>
      <c r="O25" s="15"/>
      <c r="P25" s="15"/>
      <c r="Q25" s="36">
        <f>SUM(N25:O25:P25)</f>
        <v>221.22</v>
      </c>
    </row>
    <row r="26" spans="1:17" ht="48" x14ac:dyDescent="0.2">
      <c r="A26" s="5" t="s">
        <v>21</v>
      </c>
      <c r="B26" s="6" t="s">
        <v>60</v>
      </c>
      <c r="C26" s="6" t="s">
        <v>67</v>
      </c>
      <c r="D26" s="7">
        <v>42145</v>
      </c>
      <c r="E26" s="7">
        <v>42146</v>
      </c>
      <c r="F26" s="8" t="s">
        <v>18</v>
      </c>
      <c r="G26" s="14"/>
      <c r="H26" s="14"/>
      <c r="I26" s="15"/>
      <c r="J26" s="15">
        <v>224.75</v>
      </c>
      <c r="K26" s="15"/>
      <c r="L26" s="15">
        <v>20</v>
      </c>
      <c r="M26" s="15"/>
      <c r="N26" s="36">
        <f t="shared" si="0"/>
        <v>244.75</v>
      </c>
      <c r="O26" s="15"/>
      <c r="P26" s="15"/>
      <c r="Q26" s="36">
        <f>SUM(N26:O26:P26)</f>
        <v>244.75</v>
      </c>
    </row>
    <row r="27" spans="1:17" ht="36" x14ac:dyDescent="0.2">
      <c r="A27" s="10" t="s">
        <v>22</v>
      </c>
      <c r="B27" s="8" t="s">
        <v>48</v>
      </c>
      <c r="C27" s="11" t="s">
        <v>42</v>
      </c>
      <c r="D27" s="7">
        <v>42145</v>
      </c>
      <c r="E27" s="7">
        <v>42145</v>
      </c>
      <c r="F27" s="8" t="s">
        <v>51</v>
      </c>
      <c r="G27" s="14"/>
      <c r="H27" s="14"/>
      <c r="I27" s="15"/>
      <c r="J27" s="15">
        <f>141+20.13</f>
        <v>161.13</v>
      </c>
      <c r="K27" s="15">
        <v>165</v>
      </c>
      <c r="L27" s="15"/>
      <c r="M27" s="15"/>
      <c r="N27" s="35">
        <f t="shared" si="0"/>
        <v>326.13</v>
      </c>
      <c r="O27" s="15"/>
      <c r="P27" s="15"/>
      <c r="Q27" s="36">
        <f t="shared" ref="Q27:Q35" si="2">SUM(N27:P27)</f>
        <v>326.13</v>
      </c>
    </row>
    <row r="28" spans="1:17" ht="24" x14ac:dyDescent="0.2">
      <c r="A28" s="10" t="s">
        <v>22</v>
      </c>
      <c r="B28" s="8" t="s">
        <v>48</v>
      </c>
      <c r="C28" s="11" t="s">
        <v>50</v>
      </c>
      <c r="D28" s="7">
        <v>42147</v>
      </c>
      <c r="E28" s="7">
        <v>42147</v>
      </c>
      <c r="F28" s="8" t="s">
        <v>18</v>
      </c>
      <c r="G28" s="14"/>
      <c r="H28" s="14"/>
      <c r="I28" s="15"/>
      <c r="J28" s="15">
        <v>5</v>
      </c>
      <c r="K28" s="15"/>
      <c r="L28" s="15"/>
      <c r="M28" s="15"/>
      <c r="N28" s="36">
        <f t="shared" si="0"/>
        <v>5</v>
      </c>
      <c r="O28" s="15"/>
      <c r="P28" s="15"/>
      <c r="Q28" s="36">
        <f t="shared" si="2"/>
        <v>5</v>
      </c>
    </row>
    <row r="29" spans="1:17" ht="36" x14ac:dyDescent="0.2">
      <c r="A29" s="21" t="s">
        <v>19</v>
      </c>
      <c r="B29" s="21" t="s">
        <v>43</v>
      </c>
      <c r="C29" s="11" t="s">
        <v>69</v>
      </c>
      <c r="D29" s="30">
        <v>42148</v>
      </c>
      <c r="E29" s="30">
        <v>42150</v>
      </c>
      <c r="F29" s="23" t="s">
        <v>70</v>
      </c>
      <c r="G29" s="31"/>
      <c r="H29" s="31"/>
      <c r="I29" s="32">
        <v>480.75</v>
      </c>
      <c r="J29" s="32">
        <v>92</v>
      </c>
      <c r="K29" s="32">
        <v>554.88</v>
      </c>
      <c r="L29" s="32">
        <v>40.4</v>
      </c>
      <c r="M29" s="32"/>
      <c r="N29" s="39">
        <f t="shared" si="0"/>
        <v>1168.0300000000002</v>
      </c>
      <c r="O29" s="32"/>
      <c r="P29" s="32"/>
      <c r="Q29" s="39">
        <f t="shared" si="2"/>
        <v>1168.0300000000002</v>
      </c>
    </row>
    <row r="30" spans="1:17" ht="36" x14ac:dyDescent="0.2">
      <c r="A30" s="10" t="s">
        <v>16</v>
      </c>
      <c r="B30" s="10" t="s">
        <v>17</v>
      </c>
      <c r="C30" s="11" t="s">
        <v>34</v>
      </c>
      <c r="D30" s="7">
        <v>42149</v>
      </c>
      <c r="E30" s="7">
        <v>42149</v>
      </c>
      <c r="F30" s="10" t="s">
        <v>28</v>
      </c>
      <c r="G30" s="14"/>
      <c r="H30" s="14"/>
      <c r="I30" s="14">
        <v>303.24</v>
      </c>
      <c r="J30" s="15">
        <v>78.38</v>
      </c>
      <c r="K30" s="14"/>
      <c r="L30" s="14">
        <v>28.75</v>
      </c>
      <c r="M30" s="14"/>
      <c r="N30" s="36">
        <f t="shared" si="0"/>
        <v>410.37</v>
      </c>
      <c r="O30" s="14"/>
      <c r="P30" s="14"/>
      <c r="Q30" s="36">
        <f t="shared" si="2"/>
        <v>410.37</v>
      </c>
    </row>
    <row r="31" spans="1:17" ht="36" x14ac:dyDescent="0.2">
      <c r="A31" s="5" t="s">
        <v>24</v>
      </c>
      <c r="B31" s="17" t="s">
        <v>39</v>
      </c>
      <c r="C31" s="11" t="s">
        <v>56</v>
      </c>
      <c r="D31" s="7">
        <v>42149</v>
      </c>
      <c r="E31" s="7">
        <v>42149</v>
      </c>
      <c r="F31" s="8" t="s">
        <v>28</v>
      </c>
      <c r="G31" s="18"/>
      <c r="H31" s="14"/>
      <c r="I31" s="15">
        <v>295.85000000000002</v>
      </c>
      <c r="J31" s="15">
        <v>172.95</v>
      </c>
      <c r="K31" s="15"/>
      <c r="L31" s="15"/>
      <c r="M31" s="15"/>
      <c r="N31" s="36">
        <f t="shared" si="0"/>
        <v>468.8</v>
      </c>
      <c r="O31" s="15"/>
      <c r="P31" s="15"/>
      <c r="Q31" s="36">
        <f t="shared" si="2"/>
        <v>468.8</v>
      </c>
    </row>
    <row r="32" spans="1:17" ht="144" x14ac:dyDescent="0.2">
      <c r="A32" s="5" t="s">
        <v>24</v>
      </c>
      <c r="B32" s="17" t="s">
        <v>39</v>
      </c>
      <c r="C32" s="11" t="s">
        <v>42</v>
      </c>
      <c r="D32" s="7">
        <v>42150</v>
      </c>
      <c r="E32" s="7">
        <v>42150</v>
      </c>
      <c r="F32" s="8" t="s">
        <v>44</v>
      </c>
      <c r="G32" s="19" t="s">
        <v>57</v>
      </c>
      <c r="H32" s="14"/>
      <c r="I32" s="15">
        <v>345.25</v>
      </c>
      <c r="J32" s="15">
        <f>115+20</f>
        <v>135</v>
      </c>
      <c r="K32" s="15"/>
      <c r="L32" s="15">
        <v>79.959999999999994</v>
      </c>
      <c r="M32" s="15"/>
      <c r="N32" s="36">
        <f t="shared" si="0"/>
        <v>560.21</v>
      </c>
      <c r="O32" s="15"/>
      <c r="P32" s="15"/>
      <c r="Q32" s="36">
        <f t="shared" si="2"/>
        <v>560.21</v>
      </c>
    </row>
    <row r="33" spans="1:17" ht="24" x14ac:dyDescent="0.2">
      <c r="A33" s="10" t="s">
        <v>16</v>
      </c>
      <c r="B33" s="10" t="s">
        <v>17</v>
      </c>
      <c r="C33" s="6" t="s">
        <v>35</v>
      </c>
      <c r="D33" s="7">
        <v>42151</v>
      </c>
      <c r="E33" s="7">
        <v>42151</v>
      </c>
      <c r="F33" s="10" t="s">
        <v>18</v>
      </c>
      <c r="G33" s="14"/>
      <c r="H33" s="16">
        <v>1</v>
      </c>
      <c r="I33" s="14"/>
      <c r="J33" s="15"/>
      <c r="K33" s="14"/>
      <c r="L33" s="14"/>
      <c r="M33" s="14"/>
      <c r="N33" s="36">
        <f t="shared" si="0"/>
        <v>0</v>
      </c>
      <c r="O33" s="14">
        <v>52</v>
      </c>
      <c r="P33" s="14"/>
      <c r="Q33" s="36">
        <f t="shared" si="2"/>
        <v>52</v>
      </c>
    </row>
    <row r="34" spans="1:17" ht="36" x14ac:dyDescent="0.2">
      <c r="A34" s="10" t="s">
        <v>22</v>
      </c>
      <c r="B34" s="8" t="s">
        <v>48</v>
      </c>
      <c r="C34" s="11" t="s">
        <v>42</v>
      </c>
      <c r="D34" s="7">
        <v>42152</v>
      </c>
      <c r="E34" s="7">
        <v>42152</v>
      </c>
      <c r="F34" s="8" t="s">
        <v>18</v>
      </c>
      <c r="G34" s="14"/>
      <c r="H34" s="14"/>
      <c r="I34" s="15"/>
      <c r="J34" s="15"/>
      <c r="K34" s="15"/>
      <c r="L34" s="15">
        <v>9.9499999999999993</v>
      </c>
      <c r="M34" s="15"/>
      <c r="N34" s="36">
        <f t="shared" ref="N34:N65" si="3">SUM(I34:M34)</f>
        <v>9.9499999999999993</v>
      </c>
      <c r="O34" s="15"/>
      <c r="P34" s="15"/>
      <c r="Q34" s="36">
        <f t="shared" si="2"/>
        <v>9.9499999999999993</v>
      </c>
    </row>
    <row r="35" spans="1:17" ht="36" x14ac:dyDescent="0.2">
      <c r="A35" s="5" t="s">
        <v>26</v>
      </c>
      <c r="B35" s="17" t="s">
        <v>27</v>
      </c>
      <c r="C35" s="11" t="s">
        <v>54</v>
      </c>
      <c r="D35" s="7">
        <v>42155</v>
      </c>
      <c r="E35" s="7">
        <v>42156</v>
      </c>
      <c r="F35" s="8" t="s">
        <v>28</v>
      </c>
      <c r="G35" s="28"/>
      <c r="H35" s="28"/>
      <c r="I35" s="29">
        <v>386.65</v>
      </c>
      <c r="J35" s="29">
        <v>252.37</v>
      </c>
      <c r="K35" s="29">
        <v>258.13</v>
      </c>
      <c r="L35" s="29">
        <v>9.9499999999999993</v>
      </c>
      <c r="M35" s="29"/>
      <c r="N35" s="37">
        <f t="shared" si="3"/>
        <v>907.1</v>
      </c>
      <c r="O35" s="29"/>
      <c r="P35" s="29"/>
      <c r="Q35" s="37">
        <f t="shared" si="2"/>
        <v>907.1</v>
      </c>
    </row>
    <row r="36" spans="1:17" ht="24" x14ac:dyDescent="0.2">
      <c r="A36" s="20" t="s">
        <v>47</v>
      </c>
      <c r="B36" s="21" t="s">
        <v>20</v>
      </c>
      <c r="C36" s="11" t="s">
        <v>30</v>
      </c>
      <c r="D36" s="22">
        <v>42155</v>
      </c>
      <c r="E36" s="22">
        <v>42155</v>
      </c>
      <c r="F36" s="23" t="s">
        <v>18</v>
      </c>
      <c r="G36" s="26"/>
      <c r="H36" s="26"/>
      <c r="I36" s="27"/>
      <c r="J36" s="27"/>
      <c r="K36" s="27">
        <v>159.12</v>
      </c>
      <c r="L36" s="27"/>
      <c r="M36" s="27"/>
      <c r="N36" s="36">
        <f t="shared" si="3"/>
        <v>159.12</v>
      </c>
      <c r="O36" s="27"/>
      <c r="P36" s="27"/>
      <c r="Q36" s="36">
        <f>SUM(N36:O36:P36)</f>
        <v>159.12</v>
      </c>
    </row>
    <row r="37" spans="1:17" ht="24" x14ac:dyDescent="0.2">
      <c r="A37" s="5" t="s">
        <v>21</v>
      </c>
      <c r="B37" s="6" t="s">
        <v>60</v>
      </c>
      <c r="C37" s="21" t="s">
        <v>30</v>
      </c>
      <c r="D37" s="22">
        <v>42156</v>
      </c>
      <c r="E37" s="7">
        <v>42156</v>
      </c>
      <c r="F37" s="23" t="s">
        <v>18</v>
      </c>
      <c r="G37" s="26"/>
      <c r="H37" s="26"/>
      <c r="I37" s="27"/>
      <c r="J37" s="15">
        <v>198.5</v>
      </c>
      <c r="K37" s="5"/>
      <c r="L37" s="15"/>
      <c r="M37" s="27"/>
      <c r="N37" s="36">
        <f t="shared" si="3"/>
        <v>198.5</v>
      </c>
      <c r="O37" s="27"/>
      <c r="P37" s="27"/>
      <c r="Q37" s="36">
        <f>SUM(N37:O37:P37)</f>
        <v>198.5</v>
      </c>
    </row>
    <row r="38" spans="1:17" ht="24" x14ac:dyDescent="0.2">
      <c r="A38" s="10" t="s">
        <v>16</v>
      </c>
      <c r="B38" s="10" t="s">
        <v>17</v>
      </c>
      <c r="C38" s="6" t="s">
        <v>35</v>
      </c>
      <c r="D38" s="7">
        <v>42157</v>
      </c>
      <c r="E38" s="7">
        <v>42157</v>
      </c>
      <c r="F38" s="10" t="s">
        <v>18</v>
      </c>
      <c r="G38" s="14"/>
      <c r="H38" s="14"/>
      <c r="I38" s="14"/>
      <c r="J38" s="15">
        <v>8</v>
      </c>
      <c r="K38" s="14"/>
      <c r="L38" s="14"/>
      <c r="M38" s="14"/>
      <c r="N38" s="36">
        <f t="shared" si="3"/>
        <v>8</v>
      </c>
      <c r="O38" s="14"/>
      <c r="P38" s="14"/>
      <c r="Q38" s="36">
        <f>SUM(N38:P38)</f>
        <v>8</v>
      </c>
    </row>
    <row r="39" spans="1:17" ht="36" x14ac:dyDescent="0.2">
      <c r="A39" s="5" t="s">
        <v>21</v>
      </c>
      <c r="B39" s="6" t="s">
        <v>60</v>
      </c>
      <c r="C39" s="6" t="s">
        <v>36</v>
      </c>
      <c r="D39" s="7">
        <v>42159</v>
      </c>
      <c r="E39" s="7">
        <v>42160</v>
      </c>
      <c r="F39" s="8" t="s">
        <v>18</v>
      </c>
      <c r="G39" s="5"/>
      <c r="H39" s="5"/>
      <c r="I39" s="9"/>
      <c r="J39" s="9">
        <v>316</v>
      </c>
      <c r="K39" s="34">
        <v>183.77</v>
      </c>
      <c r="L39" s="9">
        <v>10.44</v>
      </c>
      <c r="M39" s="9"/>
      <c r="N39" s="35">
        <f t="shared" si="3"/>
        <v>510.21</v>
      </c>
      <c r="O39" s="9"/>
      <c r="P39" s="9"/>
      <c r="Q39" s="35">
        <f>SUM(N39:O39:P39)</f>
        <v>510.21</v>
      </c>
    </row>
    <row r="40" spans="1:17" ht="48" x14ac:dyDescent="0.2">
      <c r="A40" s="20" t="s">
        <v>40</v>
      </c>
      <c r="B40" s="21" t="s">
        <v>45</v>
      </c>
      <c r="C40" s="11" t="s">
        <v>34</v>
      </c>
      <c r="D40" s="22">
        <v>42162</v>
      </c>
      <c r="E40" s="22">
        <v>42163</v>
      </c>
      <c r="F40" s="23" t="s">
        <v>46</v>
      </c>
      <c r="G40" s="20"/>
      <c r="H40" s="20"/>
      <c r="I40" s="24">
        <v>506.74</v>
      </c>
      <c r="J40" s="33"/>
      <c r="K40" s="24"/>
      <c r="L40" s="24"/>
      <c r="M40" s="24"/>
      <c r="N40" s="35">
        <f t="shared" si="3"/>
        <v>506.74</v>
      </c>
      <c r="O40" s="24"/>
      <c r="P40" s="24"/>
      <c r="Q40" s="35">
        <f>SUM(N40:P40)</f>
        <v>506.74</v>
      </c>
    </row>
    <row r="41" spans="1:17" ht="36" x14ac:dyDescent="0.2">
      <c r="A41" s="10" t="s">
        <v>16</v>
      </c>
      <c r="B41" s="10" t="s">
        <v>17</v>
      </c>
      <c r="C41" s="11" t="s">
        <v>34</v>
      </c>
      <c r="D41" s="7">
        <v>42163</v>
      </c>
      <c r="E41" s="7">
        <v>42164</v>
      </c>
      <c r="F41" s="10" t="s">
        <v>53</v>
      </c>
      <c r="G41" s="14"/>
      <c r="H41" s="14"/>
      <c r="I41" s="14">
        <v>271.24</v>
      </c>
      <c r="J41" s="15"/>
      <c r="K41" s="14"/>
      <c r="L41" s="14"/>
      <c r="M41" s="14"/>
      <c r="N41" s="36">
        <f t="shared" si="3"/>
        <v>271.24</v>
      </c>
      <c r="O41" s="14"/>
      <c r="P41" s="14"/>
      <c r="Q41" s="36">
        <f>SUM(N41:P41)</f>
        <v>271.24</v>
      </c>
    </row>
    <row r="42" spans="1:17" ht="36" x14ac:dyDescent="0.2">
      <c r="A42" s="10" t="s">
        <v>16</v>
      </c>
      <c r="B42" s="10" t="s">
        <v>17</v>
      </c>
      <c r="C42" s="11" t="s">
        <v>54</v>
      </c>
      <c r="D42" s="7">
        <v>42164</v>
      </c>
      <c r="E42" s="7">
        <v>42164</v>
      </c>
      <c r="F42" s="10" t="s">
        <v>18</v>
      </c>
      <c r="G42" s="14"/>
      <c r="H42" s="14"/>
      <c r="I42" s="14"/>
      <c r="J42" s="15">
        <v>10.62</v>
      </c>
      <c r="K42" s="14"/>
      <c r="L42" s="14"/>
      <c r="M42" s="14"/>
      <c r="N42" s="36">
        <f t="shared" si="3"/>
        <v>10.62</v>
      </c>
      <c r="O42" s="14"/>
      <c r="P42" s="14"/>
      <c r="Q42" s="36">
        <f>SUM(N42:P42)</f>
        <v>10.62</v>
      </c>
    </row>
    <row r="43" spans="1:17" ht="24" x14ac:dyDescent="0.2">
      <c r="A43" s="5" t="s">
        <v>21</v>
      </c>
      <c r="B43" s="6" t="s">
        <v>60</v>
      </c>
      <c r="C43" s="6" t="s">
        <v>29</v>
      </c>
      <c r="D43" s="7">
        <v>42164</v>
      </c>
      <c r="E43" s="7">
        <v>42166</v>
      </c>
      <c r="F43" s="8" t="s">
        <v>18</v>
      </c>
      <c r="G43" s="5"/>
      <c r="H43" s="5"/>
      <c r="I43" s="9"/>
      <c r="J43" s="9">
        <v>242</v>
      </c>
      <c r="K43" s="9">
        <v>318.24</v>
      </c>
      <c r="L43" s="9">
        <v>35.76</v>
      </c>
      <c r="M43" s="9"/>
      <c r="N43" s="35">
        <f t="shared" si="3"/>
        <v>596</v>
      </c>
      <c r="O43" s="9"/>
      <c r="P43" s="9"/>
      <c r="Q43" s="35">
        <f>SUM(N43:O43:P43)</f>
        <v>596</v>
      </c>
    </row>
    <row r="44" spans="1:17" ht="24" x14ac:dyDescent="0.2">
      <c r="A44" s="5" t="s">
        <v>25</v>
      </c>
      <c r="B44" s="6" t="s">
        <v>20</v>
      </c>
      <c r="C44" s="6" t="s">
        <v>29</v>
      </c>
      <c r="D44" s="7">
        <v>42165</v>
      </c>
      <c r="E44" s="7">
        <v>42166</v>
      </c>
      <c r="F44" s="8" t="s">
        <v>18</v>
      </c>
      <c r="G44" s="5"/>
      <c r="H44" s="5"/>
      <c r="I44" s="9"/>
      <c r="J44" s="9">
        <v>35</v>
      </c>
      <c r="K44" s="9">
        <v>159.12</v>
      </c>
      <c r="L44" s="9"/>
      <c r="M44" s="9"/>
      <c r="N44" s="35">
        <f t="shared" si="3"/>
        <v>194.12</v>
      </c>
      <c r="O44" s="9"/>
      <c r="P44" s="9"/>
      <c r="Q44" s="35">
        <f>SUM(N44:O44:P44)</f>
        <v>194.12</v>
      </c>
    </row>
    <row r="45" spans="1:17" ht="24" x14ac:dyDescent="0.2">
      <c r="A45" s="10" t="s">
        <v>58</v>
      </c>
      <c r="B45" s="10" t="s">
        <v>20</v>
      </c>
      <c r="C45" s="11" t="s">
        <v>29</v>
      </c>
      <c r="D45" s="7">
        <v>42165</v>
      </c>
      <c r="E45" s="7">
        <v>42166</v>
      </c>
      <c r="F45" s="10" t="s">
        <v>18</v>
      </c>
      <c r="G45" s="14"/>
      <c r="H45" s="14"/>
      <c r="I45" s="14">
        <v>208.24</v>
      </c>
      <c r="J45" s="15">
        <f>295.2+13+24</f>
        <v>332.2</v>
      </c>
      <c r="K45" s="14">
        <v>159.12</v>
      </c>
      <c r="L45" s="14">
        <v>35.46</v>
      </c>
      <c r="M45" s="14"/>
      <c r="N45" s="36">
        <f t="shared" si="3"/>
        <v>735.0200000000001</v>
      </c>
      <c r="O45" s="14"/>
      <c r="P45" s="14"/>
      <c r="Q45" s="36">
        <f>SUM(N45:P45)</f>
        <v>735.0200000000001</v>
      </c>
    </row>
    <row r="46" spans="1:17" ht="24" x14ac:dyDescent="0.2">
      <c r="A46" s="20" t="s">
        <v>59</v>
      </c>
      <c r="B46" s="21" t="s">
        <v>20</v>
      </c>
      <c r="C46" s="6" t="s">
        <v>29</v>
      </c>
      <c r="D46" s="22">
        <v>42165</v>
      </c>
      <c r="E46" s="22">
        <v>42166</v>
      </c>
      <c r="F46" s="23" t="s">
        <v>18</v>
      </c>
      <c r="G46" s="20"/>
      <c r="H46" s="20"/>
      <c r="I46" s="24"/>
      <c r="J46" s="24">
        <f>117.6+35</f>
        <v>152.6</v>
      </c>
      <c r="K46" s="24">
        <v>159.12</v>
      </c>
      <c r="L46" s="24">
        <v>7.75</v>
      </c>
      <c r="M46" s="24"/>
      <c r="N46" s="35">
        <f t="shared" si="3"/>
        <v>319.47000000000003</v>
      </c>
      <c r="O46" s="24"/>
      <c r="P46" s="24"/>
      <c r="Q46" s="35">
        <f>SUM(N46:O46:P46)</f>
        <v>319.47000000000003</v>
      </c>
    </row>
    <row r="47" spans="1:17" ht="24" x14ac:dyDescent="0.2">
      <c r="A47" s="10" t="s">
        <v>41</v>
      </c>
      <c r="B47" s="10" t="s">
        <v>20</v>
      </c>
      <c r="C47" s="11" t="s">
        <v>29</v>
      </c>
      <c r="D47" s="7">
        <v>42165</v>
      </c>
      <c r="E47" s="7">
        <v>42166</v>
      </c>
      <c r="F47" s="10" t="s">
        <v>18</v>
      </c>
      <c r="G47" s="14"/>
      <c r="H47" s="14"/>
      <c r="I47" s="14"/>
      <c r="J47" s="15"/>
      <c r="K47" s="14">
        <v>286.42</v>
      </c>
      <c r="L47" s="14"/>
      <c r="M47" s="14"/>
      <c r="N47" s="36">
        <f t="shared" si="3"/>
        <v>286.42</v>
      </c>
      <c r="O47" s="14"/>
      <c r="P47" s="14"/>
      <c r="Q47" s="36">
        <f>SUM(N47:P47)</f>
        <v>286.42</v>
      </c>
    </row>
    <row r="48" spans="1:17" ht="24" x14ac:dyDescent="0.2">
      <c r="A48" s="10" t="s">
        <v>68</v>
      </c>
      <c r="B48" s="10" t="s">
        <v>20</v>
      </c>
      <c r="C48" s="11" t="s">
        <v>29</v>
      </c>
      <c r="D48" s="7">
        <v>42165</v>
      </c>
      <c r="E48" s="7">
        <v>42166</v>
      </c>
      <c r="F48" s="10" t="s">
        <v>18</v>
      </c>
      <c r="G48" s="14"/>
      <c r="H48" s="14"/>
      <c r="I48" s="14"/>
      <c r="J48" s="15">
        <v>35</v>
      </c>
      <c r="K48" s="14">
        <v>159.12</v>
      </c>
      <c r="L48" s="14"/>
      <c r="M48" s="14"/>
      <c r="N48" s="36">
        <f t="shared" si="3"/>
        <v>194.12</v>
      </c>
      <c r="O48" s="14"/>
      <c r="P48" s="14"/>
      <c r="Q48" s="35">
        <f>SUM(N48:O48:P48)</f>
        <v>194.12</v>
      </c>
    </row>
    <row r="49" spans="1:17" ht="36" x14ac:dyDescent="0.2">
      <c r="A49" s="5" t="s">
        <v>26</v>
      </c>
      <c r="B49" s="17" t="s">
        <v>27</v>
      </c>
      <c r="C49" s="11" t="s">
        <v>42</v>
      </c>
      <c r="D49" s="7">
        <v>42165</v>
      </c>
      <c r="E49" s="7">
        <v>42165</v>
      </c>
      <c r="F49" s="8" t="s">
        <v>53</v>
      </c>
      <c r="G49" s="28"/>
      <c r="H49" s="28"/>
      <c r="I49" s="29">
        <v>547.25</v>
      </c>
      <c r="J49" s="29"/>
      <c r="K49" s="29"/>
      <c r="L49" s="29"/>
      <c r="M49" s="29"/>
      <c r="N49" s="37">
        <f t="shared" si="3"/>
        <v>547.25</v>
      </c>
      <c r="O49" s="29"/>
      <c r="P49" s="29"/>
      <c r="Q49" s="37">
        <f>SUM(N49:P49)</f>
        <v>547.25</v>
      </c>
    </row>
    <row r="50" spans="1:17" ht="24" x14ac:dyDescent="0.2">
      <c r="A50" s="10" t="s">
        <v>47</v>
      </c>
      <c r="B50" s="10" t="s">
        <v>20</v>
      </c>
      <c r="C50" s="11" t="s">
        <v>29</v>
      </c>
      <c r="D50" s="7">
        <v>42165</v>
      </c>
      <c r="E50" s="7">
        <v>42166</v>
      </c>
      <c r="F50" s="10" t="s">
        <v>18</v>
      </c>
      <c r="G50" s="14"/>
      <c r="H50" s="14"/>
      <c r="I50" s="14"/>
      <c r="J50" s="15"/>
      <c r="K50" s="14">
        <v>159.12</v>
      </c>
      <c r="L50" s="14"/>
      <c r="M50" s="14"/>
      <c r="N50" s="35">
        <f t="shared" si="3"/>
        <v>159.12</v>
      </c>
      <c r="O50" s="14"/>
      <c r="P50" s="14"/>
      <c r="Q50" s="36">
        <f>SUM(N50:P50)</f>
        <v>159.12</v>
      </c>
    </row>
    <row r="51" spans="1:17" ht="36" x14ac:dyDescent="0.2">
      <c r="A51" s="10" t="s">
        <v>16</v>
      </c>
      <c r="B51" s="10" t="s">
        <v>17</v>
      </c>
      <c r="C51" s="6" t="s">
        <v>36</v>
      </c>
      <c r="D51" s="7">
        <v>42173</v>
      </c>
      <c r="E51" s="7">
        <v>42176</v>
      </c>
      <c r="F51" s="10" t="s">
        <v>37</v>
      </c>
      <c r="G51" s="14"/>
      <c r="H51" s="14"/>
      <c r="I51" s="14">
        <v>308.24</v>
      </c>
      <c r="J51" s="15"/>
      <c r="K51" s="14"/>
      <c r="L51" s="14"/>
      <c r="M51" s="14"/>
      <c r="N51" s="36">
        <f t="shared" si="3"/>
        <v>308.24</v>
      </c>
      <c r="O51" s="14"/>
      <c r="P51" s="14"/>
      <c r="Q51" s="36">
        <f>SUM(N51:P51)</f>
        <v>308.24</v>
      </c>
    </row>
    <row r="52" spans="1:17" ht="36" x14ac:dyDescent="0.2">
      <c r="A52" s="5" t="s">
        <v>26</v>
      </c>
      <c r="B52" s="17" t="s">
        <v>27</v>
      </c>
      <c r="C52" s="11" t="s">
        <v>31</v>
      </c>
      <c r="D52" s="7">
        <v>42177</v>
      </c>
      <c r="E52" s="7">
        <v>42177</v>
      </c>
      <c r="F52" s="8" t="s">
        <v>28</v>
      </c>
      <c r="G52" s="28"/>
      <c r="H52" s="28"/>
      <c r="I52" s="29">
        <v>391.25</v>
      </c>
      <c r="J52" s="29"/>
      <c r="K52" s="29"/>
      <c r="L52" s="29"/>
      <c r="M52" s="29"/>
      <c r="N52" s="35">
        <f t="shared" si="3"/>
        <v>391.25</v>
      </c>
      <c r="O52" s="29"/>
      <c r="P52" s="29"/>
      <c r="Q52" s="35">
        <f>SUM(N52:P52)</f>
        <v>391.25</v>
      </c>
    </row>
    <row r="53" spans="1:17" ht="36" x14ac:dyDescent="0.2">
      <c r="A53" s="20" t="s">
        <v>19</v>
      </c>
      <c r="B53" s="21" t="s">
        <v>71</v>
      </c>
      <c r="C53" s="11" t="s">
        <v>31</v>
      </c>
      <c r="D53" s="7">
        <v>42181</v>
      </c>
      <c r="E53" s="7">
        <v>42182</v>
      </c>
      <c r="F53" s="23" t="s">
        <v>37</v>
      </c>
      <c r="G53" s="20"/>
      <c r="H53" s="20"/>
      <c r="I53" s="24">
        <v>311.24</v>
      </c>
      <c r="J53" s="33"/>
      <c r="K53" s="24">
        <v>119</v>
      </c>
      <c r="L53" s="24"/>
      <c r="M53" s="24"/>
      <c r="N53" s="35">
        <f t="shared" si="3"/>
        <v>430.24</v>
      </c>
      <c r="O53" s="24"/>
      <c r="P53" s="24"/>
      <c r="Q53" s="35">
        <f>SUM(N53:P53)</f>
        <v>430.24</v>
      </c>
    </row>
  </sheetData>
  <autoFilter ref="A1:Q44" xr:uid="{00000000-0009-0000-0000-000000000000}"/>
  <sortState xmlns:xlrd2="http://schemas.microsoft.com/office/spreadsheetml/2017/richdata2" ref="A2:Q53">
    <sortCondition ref="D2:D53"/>
    <sortCondition ref="A2:A53"/>
  </sortState>
  <pageMargins left="0.7" right="0.7" top="0.75" bottom="0.75" header="0.3" footer="0.3"/>
  <pageSetup scale="59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Mark Duiker</cp:lastModifiedBy>
  <cp:revision/>
  <dcterms:created xsi:type="dcterms:W3CDTF">2015-01-27T19:18:18Z</dcterms:created>
  <dcterms:modified xsi:type="dcterms:W3CDTF">2021-01-14T18:39:40Z</dcterms:modified>
</cp:coreProperties>
</file>