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811" yWindow="62311" windowWidth="28560" windowHeight="10650" firstSheet="1" activeTab="1"/>
  </bookViews>
  <sheets>
    <sheet name="Budget Ref" sheetId="1" state="hidden" r:id="rId1"/>
    <sheet name="Project Plan Example" sheetId="2" r:id="rId2"/>
    <sheet name="Budget Example" sheetId="3" r:id="rId3"/>
  </sheets>
  <definedNames>
    <definedName name="_xlnm.Print_Area" localSheetId="2">'Budget Example'!$A$2:$I$29</definedName>
    <definedName name="_xlnm.Print_Area" localSheetId="1">'Project Plan Example'!$A:$Q</definedName>
    <definedName name="Z_00C835BB_4EF1_488A_9338_8787DC29E2CA_.wvu.PrintArea" localSheetId="2" hidden="1">'Budget Example'!$A$2:$I$29</definedName>
    <definedName name="Z_00C835BB_4EF1_488A_9338_8787DC29E2CA_.wvu.PrintArea" localSheetId="1" hidden="1">'Project Plan Example'!$A$2:$H$6</definedName>
  </definedNames>
  <calcPr fullCalcOnLoad="1"/>
</workbook>
</file>

<file path=xl/sharedStrings.xml><?xml version="1.0" encoding="utf-8"?>
<sst xmlns="http://schemas.openxmlformats.org/spreadsheetml/2006/main" count="262" uniqueCount="146">
  <si>
    <t>YEAR</t>
  </si>
  <si>
    <t xml:space="preserve">CATEGORY </t>
  </si>
  <si>
    <t>WHAT ARE YOUR MAJOR ACTIVITIES?</t>
  </si>
  <si>
    <t>WHEN WILL THE ACTIVITY TAKE PLACE?</t>
  </si>
  <si>
    <t>WHAT IS THE FREQUENCY OF ACTIVITIES?</t>
  </si>
  <si>
    <t xml:space="preserve">RESOURCES </t>
  </si>
  <si>
    <t xml:space="preserve">OTHER RESOURCES </t>
  </si>
  <si>
    <t>In which year(s) will your activity take place?</t>
  </si>
  <si>
    <t xml:space="preserve">Select the Type of Activity </t>
  </si>
  <si>
    <t xml:space="preserve">What month(s) of the year will this activity take place? 
</t>
  </si>
  <si>
    <t>How often will the activity take place in a one year period? 
For example: weekly, monthly, once a year etc.</t>
  </si>
  <si>
    <t>Select the resources needed to complete this activity.</t>
  </si>
  <si>
    <t xml:space="preserve">Add any notes or details about required resources that will help you to build the budget. </t>
  </si>
  <si>
    <t xml:space="preserve">Request Amount
Year 1 </t>
  </si>
  <si>
    <t xml:space="preserve">Request Amount
Year 2 </t>
  </si>
  <si>
    <t xml:space="preserve">Request Amount
Year 3 </t>
  </si>
  <si>
    <t xml:space="preserve">Request Amount
Year 4 </t>
  </si>
  <si>
    <t>TOTAL</t>
  </si>
  <si>
    <t xml:space="preserve">Required </t>
  </si>
  <si>
    <t>Administration</t>
  </si>
  <si>
    <t xml:space="preserve">Capacity Building </t>
  </si>
  <si>
    <t xml:space="preserve">Optional </t>
  </si>
  <si>
    <t xml:space="preserve">Project Expenses </t>
  </si>
  <si>
    <t xml:space="preserve">Contingency </t>
  </si>
  <si>
    <t xml:space="preserve">up to 10% of  your total annual budget </t>
  </si>
  <si>
    <t>Budget Category</t>
  </si>
  <si>
    <t>Capacity Building</t>
  </si>
  <si>
    <t xml:space="preserve">Staffing </t>
  </si>
  <si>
    <t>Space</t>
  </si>
  <si>
    <t>Transportation</t>
  </si>
  <si>
    <t xml:space="preserve">Equipment (rental or purchase) </t>
  </si>
  <si>
    <t>Food</t>
  </si>
  <si>
    <t>Other</t>
  </si>
  <si>
    <r>
      <rPr>
        <b/>
        <sz val="14"/>
        <color indexed="8"/>
        <rFont val="Arial Narrow"/>
        <family val="2"/>
      </rPr>
      <t xml:space="preserve">Check resources that apply to the activity in this row. </t>
    </r>
    <r>
      <rPr>
        <sz val="14"/>
        <color indexed="8"/>
        <rFont val="Arial Narrow"/>
        <family val="2"/>
      </rPr>
      <t xml:space="preserve">
Transportation
Space
Food
Honorarium
Support services (translation, child-minding, interpretation etc.)
Staff Time 
Promotional Materials 
Volunteer Time 
Project Supplies 
Equipment 
Other _____
</t>
    </r>
  </si>
  <si>
    <t>HOW MANY PEOPLE?</t>
  </si>
  <si>
    <t>How many parents, guardians and/or caregivers do you expect will participate in this activity?</t>
  </si>
  <si>
    <t xml:space="preserve">Recruitment/Outreach </t>
  </si>
  <si>
    <t>Outreach to parents, caregivers and guardians across Brampton (all are Afro-Diasporic)
Going to start with the organizations we know in our communities.</t>
  </si>
  <si>
    <t xml:space="preserve">August - September </t>
  </si>
  <si>
    <t xml:space="preserve">2 days per week during this period. </t>
  </si>
  <si>
    <t xml:space="preserve">Not applicable </t>
  </si>
  <si>
    <t xml:space="preserve">Promotional Materials 
Staff Time </t>
  </si>
  <si>
    <t>Updated Partner List 
Project Background Info 
Project Coordinator to lead</t>
  </si>
  <si>
    <t xml:space="preserve">Resource Development </t>
  </si>
  <si>
    <t xml:space="preserve">Design curriculum for parent and family support program.
In year 1, do a needs assessment, build a plan for the weekly sessions (topics, speakers, we will use etc.)  </t>
  </si>
  <si>
    <t xml:space="preserve">August - October </t>
  </si>
  <si>
    <t xml:space="preserve">Staff Time 
Volunteer Time </t>
  </si>
  <si>
    <t>Examples of other resources/curriculum</t>
  </si>
  <si>
    <t>Group workshops/sessions</t>
  </si>
  <si>
    <t>Group Workshop Activity: Deliver parent and family meet-ups. We want to integrate food, learning and informal discussion into the format of the sessions. We will share a meal together.</t>
  </si>
  <si>
    <t xml:space="preserve">October - March </t>
  </si>
  <si>
    <t xml:space="preserve">Twice a month week. Total 12 gatherings. </t>
  </si>
  <si>
    <t>10-15 women and their kids</t>
  </si>
  <si>
    <t xml:space="preserve">Space 
Food
Transportation 
Child-minding
Honorarium
Project Supplies </t>
  </si>
  <si>
    <t xml:space="preserve">Notebooks, pens, handouts 
Guest speakers </t>
  </si>
  <si>
    <t xml:space="preserve">Group Mentoring/Support </t>
  </si>
  <si>
    <t xml:space="preserve">Group Mentoring: neighbourhood parent support groups will meet on their own as well and support each other as needed with childcare, appointments, advice, and neighbourhood resources. </t>
  </si>
  <si>
    <t xml:space="preserve">October - May </t>
  </si>
  <si>
    <t>Minimum once per month until May and as needed afterwards</t>
  </si>
  <si>
    <t>10-15 families</t>
  </si>
  <si>
    <t xml:space="preserve">Staff time
StaffTransportation </t>
  </si>
  <si>
    <t xml:space="preserve">Journals for each parent
Coffee gift card for parents </t>
  </si>
  <si>
    <t xml:space="preserve">Event | Gathering </t>
  </si>
  <si>
    <t xml:space="preserve">Annual Holiday Celebration (Year-end celebration) </t>
  </si>
  <si>
    <t xml:space="preserve">December </t>
  </si>
  <si>
    <t>Once per year</t>
  </si>
  <si>
    <t>Space 
Food
Transportation 
Equipment 
Project Supplies / decorations</t>
  </si>
  <si>
    <t>Art supplies
MC
Sound System
DJ
Holiday cards</t>
  </si>
  <si>
    <t>Reach out to more community groups and research additional community partners, guest speakers</t>
  </si>
  <si>
    <t>June - July</t>
  </si>
  <si>
    <t xml:space="preserve">two meetings per week </t>
  </si>
  <si>
    <t xml:space="preserve">Staff time
StaffTransportation
Promotional materials </t>
  </si>
  <si>
    <t>Outreach to parents, caregivers and guardians across Brampton (all are Afro-Diasporic)
Going to try and reach new neighbourhoods we haven't been active in before.</t>
  </si>
  <si>
    <t xml:space="preserve">Refine and revise curriculum for parent and family support program based on feedback from Year 1 and also with information from a needs assessment of new families, build a plan for the weekly sessions (topics, speakers, we will use etc.)  </t>
  </si>
  <si>
    <t xml:space="preserve">June - August </t>
  </si>
  <si>
    <t>Examples of other program curriculum or workshop formats</t>
  </si>
  <si>
    <t xml:space="preserve">Group Workshops/sessions </t>
  </si>
  <si>
    <t xml:space="preserve">Transportation </t>
  </si>
  <si>
    <t>Journals for each mentee
Coffee gift card for each mentee</t>
  </si>
  <si>
    <t xml:space="preserve">Space 
Food
Transportation 
Equipment 
Project Supplies </t>
  </si>
  <si>
    <t xml:space="preserve">Produce a final resource/parents' guide that features tips, contacts and tools for families.  </t>
  </si>
  <si>
    <t xml:space="preserve">April - February 
</t>
  </si>
  <si>
    <t xml:space="preserve">Once in final year </t>
  </si>
  <si>
    <t>10 parents/guardians or caregivers</t>
  </si>
  <si>
    <t>Staff Time
Printing
Honorarium</t>
  </si>
  <si>
    <t>Invite all the families that have participated in the program for a release of the parents guide and invite community partners</t>
  </si>
  <si>
    <t>May</t>
  </si>
  <si>
    <t>35 families</t>
  </si>
  <si>
    <t xml:space="preserve">Space 
Food
Transportation 
Equipment </t>
  </si>
  <si>
    <t>MC
Sound System</t>
  </si>
  <si>
    <t xml:space="preserve">Complete the detailed budget request below.  Use your Project Plan as a guide and try to capture all the expenses you will need. </t>
  </si>
  <si>
    <t>Expense Item</t>
  </si>
  <si>
    <r>
      <t xml:space="preserve">Budget Notes
</t>
    </r>
    <r>
      <rPr>
        <sz val="11"/>
        <color indexed="9"/>
        <rFont val="Arial Narrow"/>
        <family val="2"/>
      </rPr>
      <t xml:space="preserve">Use this space to show us how you calculated the amounts you are requesting. </t>
    </r>
  </si>
  <si>
    <t xml:space="preserve">Administrative </t>
  </si>
  <si>
    <t>Administrative Support Costs (OM)</t>
  </si>
  <si>
    <r>
      <rPr>
        <b/>
        <sz val="10"/>
        <color indexed="8"/>
        <rFont val="Arial Narrow"/>
        <family val="2"/>
      </rPr>
      <t>Formula:</t>
    </r>
    <r>
      <rPr>
        <sz val="10"/>
        <color indexed="8"/>
        <rFont val="Arial Narrow"/>
        <family val="2"/>
      </rPr>
      <t xml:space="preserve"> maximum 15% of your total annual budget. </t>
    </r>
  </si>
  <si>
    <t xml:space="preserve">$4000 maximum per year </t>
  </si>
  <si>
    <t>Part-Time Staff</t>
  </si>
  <si>
    <t xml:space="preserve">$22 per hour x 30 hours x 52 weeks * 1.2 (Mandatory Employment Related Costs) </t>
  </si>
  <si>
    <t xml:space="preserve">$22 per hour x 10 hours x 30 weeks * 1.2 (Mandatory Employment Related Costs) </t>
  </si>
  <si>
    <t xml:space="preserve">Project Supplies and Materials </t>
  </si>
  <si>
    <t>Design and print flyers for outreach to families and community partners</t>
  </si>
  <si>
    <t>Staff and facilitator transportation for meetings, outreach etc.</t>
  </si>
  <si>
    <t>For participants: 12 meetings x 15 families (round trip)</t>
  </si>
  <si>
    <t xml:space="preserve">Space </t>
  </si>
  <si>
    <t>Monthly meeting space and training space = $150 per meeting x 12 meetings</t>
  </si>
  <si>
    <t xml:space="preserve">Supplies </t>
  </si>
  <si>
    <t>Childminder's honorariums and supplies for bi-monthly meet ups. About $150 per monthly session.</t>
  </si>
  <si>
    <r>
      <rPr>
        <sz val="10"/>
        <rFont val="Arial Narrow"/>
        <family val="2"/>
      </rPr>
      <t>Need coffee car</t>
    </r>
    <r>
      <rPr>
        <sz val="10"/>
        <color indexed="8"/>
        <rFont val="Arial Narrow"/>
        <family val="2"/>
      </rPr>
      <t>ds for neighbourhood support meetings valued at $20 (15 parents x $20 per card). See project worksheet for more details.</t>
    </r>
  </si>
  <si>
    <t xml:space="preserve">Food </t>
  </si>
  <si>
    <t xml:space="preserve">Bi-monthly meetings. $6 per person x 30 parents and kids + 3 staff/facilitators </t>
  </si>
  <si>
    <t xml:space="preserve">Annual celebration event  $15 per person X 35 people </t>
  </si>
  <si>
    <t>Rental space for annual celebration</t>
  </si>
  <si>
    <t xml:space="preserve">Fees (for services delivered) </t>
  </si>
  <si>
    <t>Fees for Celebration Event - DJ and MC</t>
  </si>
  <si>
    <t>Rent sound system for celebration event</t>
  </si>
  <si>
    <t>Closing Event and Resource handbook release</t>
  </si>
  <si>
    <t xml:space="preserve">Honorarium </t>
  </si>
  <si>
    <t>1 guest facilitator for every session ($100 x 12)</t>
  </si>
  <si>
    <t>Printing</t>
  </si>
  <si>
    <t>Printing  of resource handbook, one copy per family</t>
  </si>
  <si>
    <t>Rent projector and screen and sound system</t>
  </si>
  <si>
    <t xml:space="preserve">List the major activities in your project.  Use one row per activity.
Include things you will do to get ready to deliver your project. Example: Design curriculum. 
Include activities you will deliver for your parents, guardians and/or caregivers. Example: Deliver workshops.
List activities in the order they will occur. </t>
  </si>
  <si>
    <t xml:space="preserve">Budget Worksheet Example </t>
  </si>
  <si>
    <t xml:space="preserve">Project Plan Example </t>
  </si>
  <si>
    <t>Check one only.
Year 1 
Year 2
Year 3
Year 4</t>
  </si>
  <si>
    <r>
      <rPr>
        <b/>
        <sz val="14"/>
        <color indexed="8"/>
        <rFont val="Arial Narrow"/>
        <family val="2"/>
      </rPr>
      <t>Select the type of activity from the list below:</t>
    </r>
    <r>
      <rPr>
        <sz val="14"/>
        <color indexed="8"/>
        <rFont val="Arial Narrow"/>
        <family val="2"/>
      </rPr>
      <t xml:space="preserve">
- Project Planning | Prep Time
- Recruitment | Outreach
- Resource Development 
- Training (Staff | Volunteers) 
- Group Workshops | Sessions
- Drop in Time  
- Group Mentoring | Coaching
- Individual mentoring | Coaching
- Event | Gathering 
- Ceremony 
- Partnership | Networking 
- Doesn't Fit a Category </t>
    </r>
  </si>
  <si>
    <t>Use this column to share more details or calculations about the expense on this line</t>
  </si>
  <si>
    <r>
      <rPr>
        <b/>
        <sz val="9"/>
        <rFont val="Arial Narrow"/>
        <family val="2"/>
      </rPr>
      <t>TIP!</t>
    </r>
    <r>
      <rPr>
        <sz val="9"/>
        <rFont val="Arial Narrow"/>
        <family val="2"/>
      </rPr>
      <t xml:space="preserve"> Watch your annual funding ceiling. 
Family Innovations Scale the ceiling is $</t>
    </r>
    <r>
      <rPr>
        <b/>
        <sz val="9"/>
        <rFont val="Arial Narrow"/>
        <family val="2"/>
      </rPr>
      <t>125,000</t>
    </r>
    <r>
      <rPr>
        <sz val="9"/>
        <rFont val="Arial Narrow"/>
        <family val="2"/>
      </rPr>
      <t xml:space="preserve"> per year 
Family Innovations Test the ceiling is</t>
    </r>
    <r>
      <rPr>
        <sz val="9"/>
        <color indexed="14"/>
        <rFont val="Arial Narrow"/>
        <family val="2"/>
      </rPr>
      <t xml:space="preserve"> $</t>
    </r>
    <r>
      <rPr>
        <b/>
        <sz val="9"/>
        <color indexed="14"/>
        <rFont val="Arial Narrow"/>
        <family val="2"/>
      </rPr>
      <t>85,000</t>
    </r>
    <r>
      <rPr>
        <sz val="9"/>
        <color indexed="14"/>
        <rFont val="Arial Narrow"/>
        <family val="2"/>
      </rPr>
      <t xml:space="preserve"> </t>
    </r>
    <r>
      <rPr>
        <sz val="9"/>
        <rFont val="Arial Narrow"/>
        <family val="2"/>
      </rPr>
      <t xml:space="preserve">per year </t>
    </r>
  </si>
  <si>
    <t>Main Categories</t>
  </si>
  <si>
    <t>Staffing</t>
  </si>
  <si>
    <t>Project Expenses</t>
  </si>
  <si>
    <t>Sub-Categories</t>
  </si>
  <si>
    <t>Full Time Staff (35 hours or more per week)</t>
  </si>
  <si>
    <t>Part Time Staff (less than 35 hours per week)</t>
  </si>
  <si>
    <t>Project Supplies and Materials</t>
  </si>
  <si>
    <t>Project Equipment (rental or purchase)</t>
  </si>
  <si>
    <t>Honorarium (for participants, volunteers)</t>
  </si>
  <si>
    <t>Support Services (translation, interpretation, child-minding)</t>
  </si>
  <si>
    <t>Fees (for services delivered)</t>
  </si>
  <si>
    <t>Contingency</t>
  </si>
  <si>
    <t>The column titles for this worksheet are in row 2. They span cells A2 inclusive. The following cells have Comments: none. The data spans cells A3 through H24. There is information in every cell for columns A through H.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</si>
  <si>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 2. They span cells A2 inclusive. The following cells have Comments: none. The data spans cells A4 through I29. There is information in every cell for columns A through I.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</si>
  <si>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r>
      <rPr>
        <b/>
        <sz val="10"/>
        <rFont val="Arial Narrow"/>
        <family val="2"/>
      </rPr>
      <t>Select a category from the list:</t>
    </r>
    <r>
      <rPr>
        <sz val="10"/>
        <color indexed="8"/>
        <rFont val="Arial Narrow"/>
        <family val="2"/>
      </rPr>
      <t xml:space="preserve">
- Administration 
- Capacity Building (optional)
- Staffing
- Project Expenses </t>
    </r>
  </si>
  <si>
    <r>
      <rPr>
        <b/>
        <sz val="10"/>
        <rFont val="Arial Narrow"/>
        <family val="2"/>
      </rPr>
      <t>Choose an expense item from the list for the selected budget category: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 xml:space="preserve">If "Administration" selected, choose from: </t>
    </r>
    <r>
      <rPr>
        <sz val="10"/>
        <color indexed="8"/>
        <rFont val="Arial Narrow"/>
        <family val="2"/>
      </rPr>
      <t xml:space="preserve">
    - Administrative Support Costs (OM)
</t>
    </r>
    <r>
      <rPr>
        <b/>
        <sz val="10"/>
        <color indexed="8"/>
        <rFont val="Arial Narrow"/>
        <family val="2"/>
      </rPr>
      <t>If "Staffing" selected, choose from:</t>
    </r>
    <r>
      <rPr>
        <sz val="10"/>
        <color indexed="8"/>
        <rFont val="Arial Narrow"/>
        <family val="2"/>
      </rPr>
      <t xml:space="preserve">
    - Full Time Staff (35 hours or more per week)
    - Part Time Staff (less than 35 hours per week)
</t>
    </r>
    <r>
      <rPr>
        <b/>
        <sz val="10"/>
        <color indexed="8"/>
        <rFont val="Arial Narrow"/>
        <family val="2"/>
      </rPr>
      <t xml:space="preserve">If "Project Expenses" selected, choose from: </t>
    </r>
    <r>
      <rPr>
        <sz val="10"/>
        <color indexed="8"/>
        <rFont val="Arial Narrow"/>
        <family val="2"/>
      </rPr>
      <t xml:space="preserve">
    - Contingency 
    - Transportation
    - Space
    - Honorarium (participants, volunteers) 
    - Support Services (translation, interpretation, child-minding)
    - Project Supplies and Materials
    - Project Equipment (rental or purchase) 
    - Food
    - Fees (for services delivered)
    - Other (specify in "Budget Notes")</t>
    </r>
  </si>
  <si>
    <t xml:space="preserve">TOTAL  YOF BUDGET REQUEST  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</si>
</sst>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&quot;$&quot;#,##0"/>
    <numFmt numFmtId="166" formatCode="#\ ##,000\ &quot;$&quot;"/>
    <numFmt numFmtId="168" formatCode=";;;"/>
  </numFmts>
  <fonts count="35"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4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4"/>
      <name val="Arial Narrow"/>
      <family val="2"/>
    </font>
    <font>
      <b/>
      <sz val="9"/>
      <color indexed="14"/>
      <name val="Arial Narrow"/>
      <family val="2"/>
    </font>
    <font>
      <sz val="12"/>
      <name val="Arial Narrow"/>
      <family val="2"/>
    </font>
    <font>
      <sz val="11"/>
      <color indexed="9"/>
      <name val="Arial Narrow"/>
      <family val="2"/>
    </font>
    <font>
      <b/>
      <sz val="10"/>
      <name val="Arial Narrow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1"/>
      <color indexed="9"/>
      <name val="Arial Narrow"/>
      <family val="2"/>
    </font>
    <font>
      <b/>
      <sz val="18"/>
      <color indexed="8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2"/>
      <color indexed="9"/>
      <name val="Arial Narrow"/>
      <family val="2"/>
    </font>
    <font>
      <sz val="14"/>
      <color indexed="9"/>
      <name val="Arial Narrow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rgb="FFFF33CC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</cellStyleXfs>
  <cellXfs count="88">
    <xf numFmtId="0" fontId="0" fillId="0" borderId="0" xfId="0" applyFont="1" applyAlignment="1">
      <alignment/>
    </xf>
    <xf numFmtId="0" fontId="18" fillId="0" borderId="0" xfId="22" applyFont="1">
      <alignment/>
      <protection/>
    </xf>
    <xf numFmtId="0" fontId="19" fillId="2" borderId="0" xfId="22" applyFont="1" applyFill="1" applyAlignment="1">
      <alignment horizontal="left" vertical="center"/>
      <protection/>
    </xf>
    <xf numFmtId="0" fontId="5" fillId="0" borderId="0" xfId="22" applyFont="1" applyAlignment="1">
      <alignment horizontal="center" vertical="center"/>
      <protection/>
    </xf>
    <xf numFmtId="0" fontId="19" fillId="0" borderId="0" xfId="22" applyFont="1" applyAlignment="1">
      <alignment horizontal="left" vertical="center"/>
      <protection/>
    </xf>
    <xf numFmtId="0" fontId="19" fillId="0" borderId="0" xfId="22" applyFont="1">
      <alignment/>
      <protection/>
    </xf>
    <xf numFmtId="0" fontId="16" fillId="0" borderId="0" xfId="22" applyAlignment="1">
      <alignment wrapText="1"/>
      <protection/>
    </xf>
    <xf numFmtId="0" fontId="20" fillId="0" borderId="0" xfId="20" applyFont="1" applyAlignment="1">
      <alignment horizontal="left" vertical="center"/>
      <protection/>
    </xf>
    <xf numFmtId="0" fontId="20" fillId="0" borderId="0" xfId="20" applyFont="1">
      <alignment/>
      <protection/>
    </xf>
    <xf numFmtId="0" fontId="21" fillId="0" borderId="0" xfId="22" applyFont="1">
      <alignment/>
      <protection/>
    </xf>
    <xf numFmtId="0" fontId="19" fillId="0" borderId="0" xfId="22" applyFont="1" applyAlignment="1">
      <alignment horizontal="center"/>
      <protection/>
    </xf>
    <xf numFmtId="0" fontId="22" fillId="0" borderId="0" xfId="22" applyFont="1" applyAlignment="1">
      <alignment horizontal="center" vertical="center"/>
      <protection/>
    </xf>
    <xf numFmtId="0" fontId="23" fillId="0" borderId="0" xfId="22" applyFont="1" applyAlignment="1">
      <alignment horizontal="right" vertical="center"/>
      <protection/>
    </xf>
    <xf numFmtId="0" fontId="5" fillId="3" borderId="1" xfId="22" applyFont="1" applyFill="1" applyBorder="1" applyAlignment="1">
      <alignment vertical="center"/>
      <protection/>
    </xf>
    <xf numFmtId="0" fontId="5" fillId="3" borderId="1" xfId="22" applyFont="1" applyFill="1" applyBorder="1" applyAlignment="1">
      <alignment horizontal="left" vertical="center" wrapText="1"/>
      <protection/>
    </xf>
    <xf numFmtId="0" fontId="27" fillId="0" borderId="0" xfId="22" applyFont="1" applyAlignment="1">
      <alignment horizontal="left" vertical="center"/>
      <protection/>
    </xf>
    <xf numFmtId="0" fontId="3" fillId="0" borderId="0" xfId="22" applyFont="1" applyAlignment="1">
      <alignment horizontal="left" vertical="center"/>
      <protection/>
    </xf>
    <xf numFmtId="0" fontId="2" fillId="0" borderId="0" xfId="22" applyFont="1" applyAlignment="1">
      <alignment horizontal="left" vertical="center"/>
      <protection/>
    </xf>
    <xf numFmtId="0" fontId="4" fillId="3" borderId="2" xfId="22" applyFont="1" applyFill="1" applyBorder="1" applyAlignment="1">
      <alignment horizontal="left" vertical="center" wrapText="1"/>
      <protection/>
    </xf>
    <xf numFmtId="0" fontId="4" fillId="3" borderId="3" xfId="22" applyFont="1" applyFill="1" applyBorder="1" applyAlignment="1">
      <alignment horizontal="left" vertical="center" wrapText="1"/>
      <protection/>
    </xf>
    <xf numFmtId="0" fontId="6" fillId="2" borderId="0" xfId="22" applyFont="1" applyFill="1" applyAlignment="1">
      <alignment horizontal="left"/>
      <protection/>
    </xf>
    <xf numFmtId="0" fontId="4" fillId="3" borderId="0" xfId="22" applyFont="1" applyFill="1" applyBorder="1" applyAlignment="1">
      <alignment horizontal="left" vertical="center" wrapText="1"/>
      <protection/>
    </xf>
    <xf numFmtId="0" fontId="4" fillId="3" borderId="4" xfId="22" applyFont="1" applyFill="1" applyBorder="1" applyAlignment="1">
      <alignment horizontal="left" vertical="center" wrapText="1"/>
      <protection/>
    </xf>
    <xf numFmtId="0" fontId="2" fillId="3" borderId="5" xfId="22" applyFont="1" applyFill="1" applyBorder="1" applyAlignment="1">
      <alignment horizontal="left" vertical="center"/>
      <protection/>
    </xf>
    <xf numFmtId="0" fontId="2" fillId="3" borderId="2" xfId="22" applyFont="1" applyFill="1" applyBorder="1" applyAlignment="1">
      <alignment vertical="center"/>
      <protection/>
    </xf>
    <xf numFmtId="0" fontId="19" fillId="0" borderId="0" xfId="22" applyFont="1" applyAlignment="1">
      <alignment vertical="center"/>
      <protection/>
    </xf>
    <xf numFmtId="166" fontId="19" fillId="0" borderId="0" xfId="22" applyNumberFormat="1" applyFont="1">
      <alignment/>
      <protection/>
    </xf>
    <xf numFmtId="0" fontId="13" fillId="2" borderId="0" xfId="22" applyFont="1" applyFill="1">
      <alignment/>
      <protection/>
    </xf>
    <xf numFmtId="0" fontId="6" fillId="0" borderId="0" xfId="22" applyFont="1">
      <alignment/>
      <protection/>
    </xf>
    <xf numFmtId="0" fontId="13" fillId="2" borderId="0" xfId="22" applyFont="1" applyFill="1" applyAlignment="1">
      <alignment horizontal="left" wrapText="1"/>
      <protection/>
    </xf>
    <xf numFmtId="0" fontId="13" fillId="0" borderId="0" xfId="20" applyFont="1" applyAlignment="1">
      <alignment horizontal="left" vertical="center"/>
      <protection/>
    </xf>
    <xf numFmtId="0" fontId="13" fillId="0" borderId="0" xfId="20" applyFont="1">
      <alignment/>
      <protection/>
    </xf>
    <xf numFmtId="0" fontId="20" fillId="0" borderId="0" xfId="22" applyFont="1">
      <alignment/>
      <protection/>
    </xf>
    <xf numFmtId="166" fontId="19" fillId="0" borderId="0" xfId="22" applyNumberFormat="1" applyFont="1" applyAlignment="1">
      <alignment horizontal="center"/>
      <protection/>
    </xf>
    <xf numFmtId="0" fontId="28" fillId="0" borderId="0" xfId="22" applyFont="1" applyAlignment="1">
      <alignment horizontal="center" vertical="center"/>
      <protection/>
    </xf>
    <xf numFmtId="0" fontId="29" fillId="0" borderId="0" xfId="22" applyFont="1">
      <alignment/>
      <protection/>
    </xf>
    <xf numFmtId="164" fontId="5" fillId="3" borderId="1" xfId="22" applyNumberFormat="1" applyFont="1" applyFill="1" applyBorder="1" applyAlignment="1">
      <alignment horizontal="right" vertical="center"/>
      <protection/>
    </xf>
    <xf numFmtId="164" fontId="19" fillId="3" borderId="1" xfId="22" applyNumberFormat="1" applyFont="1" applyFill="1" applyBorder="1" applyAlignment="1">
      <alignment vertical="center"/>
      <protection/>
    </xf>
    <xf numFmtId="164" fontId="5" fillId="3" borderId="1" xfId="22" applyNumberFormat="1" applyFont="1" applyFill="1" applyBorder="1" applyAlignment="1">
      <alignment vertical="center"/>
      <protection/>
    </xf>
    <xf numFmtId="6" fontId="5" fillId="3" borderId="1" xfId="22" applyNumberFormat="1" applyFont="1" applyFill="1" applyBorder="1" applyAlignment="1">
      <alignment vertical="center"/>
      <protection/>
    </xf>
    <xf numFmtId="0" fontId="23" fillId="2" borderId="0" xfId="22" applyFont="1" applyFill="1" applyAlignment="1">
      <alignment horizontal="right" vertical="center"/>
      <protection/>
    </xf>
    <xf numFmtId="0" fontId="29" fillId="2" borderId="0" xfId="22" applyFont="1" applyFill="1">
      <alignment/>
      <protection/>
    </xf>
    <xf numFmtId="0" fontId="19" fillId="0" borderId="0" xfId="22" applyFont="1" applyBorder="1">
      <alignment/>
      <protection/>
    </xf>
    <xf numFmtId="0" fontId="19" fillId="0" borderId="0" xfId="22" applyFont="1" applyBorder="1" applyAlignment="1">
      <alignment wrapText="1"/>
      <protection/>
    </xf>
    <xf numFmtId="164" fontId="19" fillId="0" borderId="0" xfId="22" applyNumberFormat="1" applyFont="1">
      <alignment/>
      <protection/>
    </xf>
    <xf numFmtId="0" fontId="19" fillId="0" borderId="0" xfId="22" applyFont="1" applyAlignment="1">
      <alignment wrapText="1"/>
      <protection/>
    </xf>
    <xf numFmtId="0" fontId="19" fillId="0" borderId="0" xfId="22" applyFont="1" applyAlignment="1">
      <alignment horizontal="right"/>
      <protection/>
    </xf>
    <xf numFmtId="166" fontId="19" fillId="0" borderId="0" xfId="22" applyNumberFormat="1" applyFont="1" applyAlignment="1">
      <alignment horizontal="right"/>
      <protection/>
    </xf>
    <xf numFmtId="0" fontId="5" fillId="0" borderId="1" xfId="22" applyFont="1" applyFill="1" applyBorder="1" applyAlignment="1">
      <alignment vertical="center"/>
      <protection/>
    </xf>
    <xf numFmtId="0" fontId="5" fillId="0" borderId="1" xfId="22" applyFont="1" applyFill="1" applyBorder="1" applyAlignment="1">
      <alignment horizontal="left" vertical="center" wrapText="1"/>
      <protection/>
    </xf>
    <xf numFmtId="0" fontId="20" fillId="0" borderId="6" xfId="22" applyFont="1" applyBorder="1">
      <alignment/>
      <protection/>
    </xf>
    <xf numFmtId="0" fontId="32" fillId="0" borderId="6" xfId="22" applyFont="1" applyBorder="1">
      <alignment/>
      <protection/>
    </xf>
    <xf numFmtId="0" fontId="3" fillId="0" borderId="0" xfId="22" applyFont="1" applyFill="1" applyAlignment="1">
      <alignment horizontal="right" vertical="center"/>
      <protection/>
    </xf>
    <xf numFmtId="0" fontId="18" fillId="0" borderId="0" xfId="22" applyFont="1" applyAlignment="1">
      <alignment horizontal="left" vertical="center"/>
      <protection/>
    </xf>
    <xf numFmtId="0" fontId="5" fillId="0" borderId="0" xfId="22" applyFont="1">
      <alignment/>
      <protection/>
    </xf>
    <xf numFmtId="0" fontId="20" fillId="2" borderId="7" xfId="22" applyFont="1" applyFill="1" applyBorder="1">
      <alignment/>
      <protection/>
    </xf>
    <xf numFmtId="0" fontId="20" fillId="2" borderId="7" xfId="22" applyFont="1" applyFill="1" applyBorder="1" applyAlignment="1">
      <alignment horizontal="left" wrapText="1"/>
      <protection/>
    </xf>
    <xf numFmtId="0" fontId="20" fillId="2" borderId="7" xfId="22" applyFont="1" applyFill="1" applyBorder="1" applyAlignment="1">
      <alignment horizontal="left" vertical="center"/>
      <protection/>
    </xf>
    <xf numFmtId="0" fontId="20" fillId="2" borderId="7" xfId="22" applyFont="1" applyFill="1" applyBorder="1" applyAlignment="1">
      <alignment horizontal="center"/>
      <protection/>
    </xf>
    <xf numFmtId="0" fontId="5" fillId="4" borderId="1" xfId="22" applyFont="1" applyFill="1" applyBorder="1" applyAlignment="1">
      <alignment vertical="top" wrapText="1"/>
      <protection/>
    </xf>
    <xf numFmtId="0" fontId="5" fillId="4" borderId="1" xfId="20" applyFont="1" applyFill="1" applyBorder="1" applyAlignment="1">
      <alignment vertical="top" wrapText="1"/>
      <protection/>
    </xf>
    <xf numFmtId="0" fontId="15" fillId="4" borderId="1" xfId="20" applyFont="1" applyFill="1" applyBorder="1" applyAlignment="1">
      <alignment horizontal="center" vertical="center" wrapText="1"/>
      <protection/>
    </xf>
    <xf numFmtId="0" fontId="33" fillId="5" borderId="0" xfId="0" applyFont="1" applyFill="1" applyAlignment="1">
      <alignment/>
    </xf>
    <xf numFmtId="0" fontId="0" fillId="0" borderId="0" xfId="0" applyAlignment="1">
      <alignment vertical="center"/>
    </xf>
    <xf numFmtId="0" fontId="19" fillId="2" borderId="8" xfId="22" applyFont="1" applyFill="1" applyBorder="1" applyAlignment="1">
      <alignment horizontal="left" vertical="center" wrapText="1"/>
      <protection/>
    </xf>
    <xf numFmtId="0" fontId="2" fillId="4" borderId="1" xfId="22" applyFont="1" applyFill="1" applyBorder="1" applyAlignment="1">
      <alignment horizontal="left" vertical="center" wrapText="1"/>
      <protection/>
    </xf>
    <xf numFmtId="0" fontId="2" fillId="4" borderId="1" xfId="22" applyFont="1" applyFill="1" applyBorder="1" applyAlignment="1">
      <alignment horizontal="left" vertical="top" wrapText="1"/>
      <protection/>
    </xf>
    <xf numFmtId="0" fontId="4" fillId="3" borderId="9" xfId="22" applyFont="1" applyFill="1" applyBorder="1" applyAlignment="1">
      <alignment horizontal="left" vertical="center" wrapText="1"/>
      <protection/>
    </xf>
    <xf numFmtId="0" fontId="31" fillId="6" borderId="1" xfId="22" applyFont="1" applyFill="1" applyBorder="1" applyAlignment="1">
      <alignment horizontal="center" vertical="center" wrapText="1"/>
      <protection/>
    </xf>
    <xf numFmtId="0" fontId="4" fillId="7" borderId="1" xfId="22" applyFont="1" applyFill="1" applyBorder="1" applyAlignment="1">
      <alignment horizontal="left" vertical="center" wrapText="1"/>
      <protection/>
    </xf>
    <xf numFmtId="0" fontId="4" fillId="7" borderId="1" xfId="22" applyFont="1" applyFill="1" applyBorder="1" applyAlignment="1">
      <alignment horizontal="center" vertical="center" wrapText="1"/>
      <protection/>
    </xf>
    <xf numFmtId="168" fontId="24" fillId="0" borderId="0" xfId="0" applyNumberFormat="1" applyFont="1" applyAlignment="1">
      <alignment vertical="center"/>
    </xf>
    <xf numFmtId="0" fontId="5" fillId="4" borderId="1" xfId="22" applyFont="1" applyFill="1" applyBorder="1" applyAlignment="1">
      <alignment horizontal="center"/>
      <protection/>
    </xf>
    <xf numFmtId="0" fontId="5" fillId="4" borderId="1" xfId="20" applyFont="1" applyFill="1" applyBorder="1">
      <alignment/>
      <protection/>
    </xf>
    <xf numFmtId="0" fontId="5" fillId="4" borderId="1" xfId="22" applyFont="1" applyFill="1" applyBorder="1">
      <alignment/>
      <protection/>
    </xf>
    <xf numFmtId="0" fontId="5" fillId="4" borderId="1" xfId="22" applyFont="1" applyFill="1" applyBorder="1" applyAlignment="1">
      <alignment vertical="center" wrapText="1"/>
      <protection/>
    </xf>
    <xf numFmtId="0" fontId="26" fillId="6" borderId="1" xfId="22" applyFont="1" applyFill="1" applyBorder="1" applyAlignment="1">
      <alignment vertical="center" wrapText="1"/>
      <protection/>
    </xf>
    <xf numFmtId="0" fontId="26" fillId="6" borderId="1" xfId="22" applyFont="1" applyFill="1" applyBorder="1" applyAlignment="1">
      <alignment horizontal="center" vertical="center" wrapText="1"/>
      <protection/>
    </xf>
    <xf numFmtId="0" fontId="5" fillId="3" borderId="1" xfId="22" applyFont="1" applyFill="1" applyBorder="1" applyAlignment="1">
      <alignment vertical="center" wrapText="1"/>
      <protection/>
    </xf>
    <xf numFmtId="164" fontId="28" fillId="3" borderId="1" xfId="22" applyNumberFormat="1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vertical="center" wrapText="1"/>
      <protection/>
    </xf>
    <xf numFmtId="164" fontId="34" fillId="3" borderId="1" xfId="22" applyNumberFormat="1" applyFont="1" applyFill="1" applyBorder="1" applyAlignment="1">
      <alignment horizontal="right" vertical="center"/>
      <protection/>
    </xf>
    <xf numFmtId="0" fontId="30" fillId="6" borderId="1" xfId="22" applyFont="1" applyFill="1" applyBorder="1" applyAlignment="1">
      <alignment horizontal="left"/>
      <protection/>
    </xf>
    <xf numFmtId="0" fontId="30" fillId="6" borderId="1" xfId="22" applyFont="1" applyFill="1" applyBorder="1" applyAlignment="1">
      <alignment horizontal="right" wrapText="1"/>
      <protection/>
    </xf>
    <xf numFmtId="0" fontId="30" fillId="6" borderId="1" xfId="22" applyFont="1" applyFill="1" applyBorder="1" applyAlignment="1">
      <alignment horizontal="left" vertical="center"/>
      <protection/>
    </xf>
    <xf numFmtId="164" fontId="30" fillId="6" borderId="1" xfId="22" applyNumberFormat="1" applyFont="1" applyFill="1" applyBorder="1" applyAlignment="1">
      <alignment horizontal="center"/>
      <protection/>
    </xf>
    <xf numFmtId="164" fontId="25" fillId="8" borderId="1" xfId="22" applyNumberFormat="1" applyFont="1" applyFill="1" applyBorder="1" applyAlignment="1">
      <alignment horizontal="center" vertical="center"/>
      <protection/>
    </xf>
    <xf numFmtId="0" fontId="9" fillId="9" borderId="0" xfId="20" applyFont="1" applyFill="1" applyBorder="1" applyAlignment="1">
      <alignment horizontal="center" vertical="top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2 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600052833557"/>
  </sheetPr>
  <dimension ref="B2:D23"/>
  <sheetViews>
    <sheetView zoomScale="90" zoomScaleNormal="90" workbookViewId="0" topLeftCell="A1">
      <selection activeCell="D26" sqref="D26"/>
    </sheetView>
  </sheetViews>
  <sheetFormatPr defaultColWidth="9.140625" defaultRowHeight="15"/>
  <cols>
    <col min="2" max="2" width="16.7109375" style="0" customWidth="1"/>
    <col min="3" max="3" width="54.00390625" style="0" bestFit="1" customWidth="1"/>
    <col min="4" max="4" width="15.7109375" style="0" bestFit="1" customWidth="1"/>
  </cols>
  <sheetData>
    <row r="2" ht="14.25">
      <c r="B2" s="62" t="s">
        <v>129</v>
      </c>
    </row>
    <row r="3" ht="14.25">
      <c r="B3" t="s">
        <v>19</v>
      </c>
    </row>
    <row r="4" ht="14.25">
      <c r="B4" t="s">
        <v>26</v>
      </c>
    </row>
    <row r="5" ht="14.25">
      <c r="B5" t="s">
        <v>130</v>
      </c>
    </row>
    <row r="6" ht="14.25">
      <c r="B6" t="s">
        <v>131</v>
      </c>
    </row>
    <row r="9" spans="3:4" ht="14.25">
      <c r="C9" s="62" t="s">
        <v>132</v>
      </c>
      <c r="D9" s="62" t="s">
        <v>129</v>
      </c>
    </row>
    <row r="10" spans="3:4" ht="14.25">
      <c r="C10" t="s">
        <v>94</v>
      </c>
      <c r="D10" t="s">
        <v>19</v>
      </c>
    </row>
    <row r="11" spans="3:4" ht="14.25">
      <c r="C11" t="s">
        <v>26</v>
      </c>
      <c r="D11" t="s">
        <v>26</v>
      </c>
    </row>
    <row r="12" spans="3:4" ht="14.25">
      <c r="C12" t="s">
        <v>133</v>
      </c>
      <c r="D12" s="63" t="s">
        <v>130</v>
      </c>
    </row>
    <row r="13" spans="3:4" ht="14.25">
      <c r="C13" t="s">
        <v>134</v>
      </c>
      <c r="D13" s="63" t="s">
        <v>130</v>
      </c>
    </row>
    <row r="14" spans="3:4" ht="14.25">
      <c r="C14" t="s">
        <v>29</v>
      </c>
      <c r="D14" t="s">
        <v>131</v>
      </c>
    </row>
    <row r="15" spans="3:4" ht="14.25">
      <c r="C15" t="s">
        <v>28</v>
      </c>
      <c r="D15" t="s">
        <v>131</v>
      </c>
    </row>
    <row r="16" spans="3:4" ht="14.25">
      <c r="C16" t="s">
        <v>137</v>
      </c>
      <c r="D16" t="s">
        <v>131</v>
      </c>
    </row>
    <row r="17" spans="3:4" ht="14.25">
      <c r="C17" t="s">
        <v>138</v>
      </c>
      <c r="D17" t="s">
        <v>131</v>
      </c>
    </row>
    <row r="18" spans="3:4" ht="14.25">
      <c r="C18" t="s">
        <v>135</v>
      </c>
      <c r="D18" t="s">
        <v>131</v>
      </c>
    </row>
    <row r="19" spans="3:4" ht="14.25">
      <c r="C19" t="s">
        <v>136</v>
      </c>
      <c r="D19" t="s">
        <v>131</v>
      </c>
    </row>
    <row r="20" spans="3:4" ht="14.25">
      <c r="C20" t="s">
        <v>31</v>
      </c>
      <c r="D20" t="s">
        <v>131</v>
      </c>
    </row>
    <row r="21" spans="3:4" ht="14.25">
      <c r="C21" t="s">
        <v>139</v>
      </c>
      <c r="D21" t="s">
        <v>131</v>
      </c>
    </row>
    <row r="22" spans="3:4" ht="14.25">
      <c r="C22" t="s">
        <v>140</v>
      </c>
      <c r="D22" t="s">
        <v>131</v>
      </c>
    </row>
    <row r="23" spans="3:4" ht="14.25">
      <c r="C23" t="s">
        <v>32</v>
      </c>
      <c r="D23" t="s">
        <v>131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600052833557"/>
    <pageSetUpPr fitToPage="1"/>
  </sheetPr>
  <dimension ref="A1:Q25"/>
  <sheetViews>
    <sheetView tabSelected="1" zoomScale="80" zoomScaleNormal="80" workbookViewId="0" topLeftCell="A17">
      <selection activeCell="D8" sqref="D8"/>
    </sheetView>
  </sheetViews>
  <sheetFormatPr defaultColWidth="9.57421875" defaultRowHeight="15"/>
  <cols>
    <col min="1" max="1" width="13.28125" style="5" customWidth="1"/>
    <col min="2" max="2" width="33.7109375" style="5" customWidth="1"/>
    <col min="3" max="3" width="61.421875" style="5" customWidth="1"/>
    <col min="4" max="4" width="29.00390625" style="5" customWidth="1"/>
    <col min="5" max="5" width="30.140625" style="5" customWidth="1"/>
    <col min="6" max="6" width="23.8515625" style="5" customWidth="1"/>
    <col min="7" max="7" width="38.7109375" style="5" customWidth="1"/>
    <col min="8" max="8" width="35.140625" style="5" customWidth="1"/>
    <col min="9" max="9" width="27.8515625" style="5" customWidth="1"/>
    <col min="10" max="10" width="25.7109375" style="5" customWidth="1"/>
    <col min="11" max="11" width="43.28125" style="5" customWidth="1"/>
    <col min="12" max="12" width="60.140625" style="5" customWidth="1"/>
    <col min="13" max="13" width="26.7109375" style="5" customWidth="1"/>
    <col min="14" max="14" width="36.7109375" style="5" customWidth="1"/>
    <col min="15" max="15" width="23.7109375" style="5" customWidth="1"/>
    <col min="16" max="17" width="33.28125" style="5" customWidth="1"/>
    <col min="18" max="16384" width="9.57421875" style="5" customWidth="1"/>
  </cols>
  <sheetData>
    <row r="1" ht="15">
      <c r="A1" s="71" t="s">
        <v>141</v>
      </c>
    </row>
    <row r="2" spans="1:17" s="4" customFormat="1" ht="28.5" customHeight="1">
      <c r="A2" s="53" t="s">
        <v>124</v>
      </c>
      <c r="B2" s="16"/>
      <c r="C2" s="17"/>
      <c r="D2" s="17"/>
      <c r="E2" s="17"/>
      <c r="F2" s="17"/>
      <c r="G2" s="17"/>
      <c r="H2" s="17"/>
      <c r="I2" s="52"/>
      <c r="J2" s="15"/>
      <c r="K2" s="16"/>
      <c r="L2" s="17"/>
      <c r="M2" s="17"/>
      <c r="N2" s="17"/>
      <c r="O2" s="17"/>
      <c r="P2" s="17"/>
      <c r="Q2" s="17"/>
    </row>
    <row r="3" spans="1:17" s="2" customFormat="1" ht="279" customHeight="1">
      <c r="A3" s="65" t="s">
        <v>125</v>
      </c>
      <c r="B3" s="65" t="s">
        <v>126</v>
      </c>
      <c r="C3" s="65"/>
      <c r="D3" s="65"/>
      <c r="E3" s="65"/>
      <c r="F3" s="65"/>
      <c r="G3" s="66" t="s">
        <v>33</v>
      </c>
      <c r="H3" s="66"/>
      <c r="I3" s="64"/>
      <c r="J3" s="17"/>
      <c r="K3" s="17"/>
      <c r="L3" s="17"/>
      <c r="M3" s="17"/>
      <c r="N3" s="17"/>
      <c r="O3" s="17"/>
      <c r="P3" s="17"/>
      <c r="Q3" s="17"/>
    </row>
    <row r="4" spans="1:17" s="3" customFormat="1" ht="63" customHeight="1">
      <c r="A4" s="68" t="s">
        <v>0</v>
      </c>
      <c r="B4" s="68" t="s">
        <v>1</v>
      </c>
      <c r="C4" s="68" t="s">
        <v>2</v>
      </c>
      <c r="D4" s="68" t="s">
        <v>3</v>
      </c>
      <c r="E4" s="68" t="s">
        <v>4</v>
      </c>
      <c r="F4" s="68" t="s">
        <v>34</v>
      </c>
      <c r="G4" s="68" t="s">
        <v>5</v>
      </c>
      <c r="H4" s="68" t="s">
        <v>6</v>
      </c>
      <c r="J4" s="17"/>
      <c r="K4" s="17"/>
      <c r="L4" s="17"/>
      <c r="M4" s="17"/>
      <c r="N4" s="17"/>
      <c r="O4" s="17"/>
      <c r="P4" s="17"/>
      <c r="Q4" s="17"/>
    </row>
    <row r="5" spans="1:17" s="4" customFormat="1" ht="129" customHeight="1">
      <c r="A5" s="69" t="s">
        <v>7</v>
      </c>
      <c r="B5" s="70" t="s">
        <v>8</v>
      </c>
      <c r="C5" s="69" t="s">
        <v>122</v>
      </c>
      <c r="D5" s="69" t="s">
        <v>9</v>
      </c>
      <c r="E5" s="69" t="s">
        <v>10</v>
      </c>
      <c r="F5" s="69" t="s">
        <v>35</v>
      </c>
      <c r="G5" s="69" t="s">
        <v>11</v>
      </c>
      <c r="H5" s="69" t="s">
        <v>12</v>
      </c>
      <c r="J5" s="17"/>
      <c r="K5" s="17"/>
      <c r="L5" s="17"/>
      <c r="M5" s="17"/>
      <c r="N5" s="17"/>
      <c r="O5" s="17"/>
      <c r="P5" s="17"/>
      <c r="Q5" s="17"/>
    </row>
    <row r="6" spans="1:17" s="20" customFormat="1" ht="54">
      <c r="A6" s="67">
        <v>1</v>
      </c>
      <c r="B6" s="67" t="s">
        <v>36</v>
      </c>
      <c r="C6" s="67" t="s">
        <v>37</v>
      </c>
      <c r="D6" s="67" t="s">
        <v>38</v>
      </c>
      <c r="E6" s="67" t="s">
        <v>39</v>
      </c>
      <c r="F6" s="67" t="s">
        <v>40</v>
      </c>
      <c r="G6" s="67" t="s">
        <v>41</v>
      </c>
      <c r="H6" s="67" t="s">
        <v>42</v>
      </c>
      <c r="J6" s="17"/>
      <c r="K6" s="17"/>
      <c r="L6" s="17"/>
      <c r="M6" s="17"/>
      <c r="N6" s="17"/>
      <c r="O6" s="17"/>
      <c r="P6" s="17"/>
      <c r="Q6" s="17"/>
    </row>
    <row r="7" spans="1:17" s="20" customFormat="1" ht="54">
      <c r="A7" s="18">
        <v>1</v>
      </c>
      <c r="B7" s="21" t="s">
        <v>43</v>
      </c>
      <c r="C7" s="18" t="s">
        <v>44</v>
      </c>
      <c r="D7" s="18" t="s">
        <v>45</v>
      </c>
      <c r="E7" s="18" t="s">
        <v>40</v>
      </c>
      <c r="F7" s="18" t="s">
        <v>40</v>
      </c>
      <c r="G7" s="18" t="s">
        <v>46</v>
      </c>
      <c r="H7" s="18" t="s">
        <v>47</v>
      </c>
      <c r="J7" s="17"/>
      <c r="K7" s="17"/>
      <c r="L7" s="17"/>
      <c r="M7" s="17"/>
      <c r="N7" s="17"/>
      <c r="O7" s="17"/>
      <c r="P7" s="17"/>
      <c r="Q7" s="17"/>
    </row>
    <row r="8" spans="1:17" s="20" customFormat="1" ht="108">
      <c r="A8" s="19">
        <v>1</v>
      </c>
      <c r="B8" s="18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J8" s="17"/>
      <c r="K8" s="17"/>
      <c r="L8" s="17"/>
      <c r="M8" s="17"/>
      <c r="N8" s="17"/>
      <c r="O8" s="17"/>
      <c r="P8" s="17"/>
      <c r="Q8" s="17"/>
    </row>
    <row r="9" spans="1:17" s="20" customFormat="1" ht="75.75" customHeight="1">
      <c r="A9" s="19">
        <v>1</v>
      </c>
      <c r="B9" s="18" t="s">
        <v>55</v>
      </c>
      <c r="C9" s="18" t="s">
        <v>56</v>
      </c>
      <c r="D9" s="18" t="s">
        <v>57</v>
      </c>
      <c r="E9" s="18" t="s">
        <v>58</v>
      </c>
      <c r="F9" s="18" t="s">
        <v>59</v>
      </c>
      <c r="G9" s="18" t="s">
        <v>60</v>
      </c>
      <c r="H9" s="18" t="s">
        <v>61</v>
      </c>
      <c r="J9" s="17"/>
      <c r="K9" s="17"/>
      <c r="L9" s="17"/>
      <c r="M9" s="17"/>
      <c r="N9" s="17"/>
      <c r="O9" s="17"/>
      <c r="P9" s="17"/>
      <c r="Q9" s="17"/>
    </row>
    <row r="10" spans="1:17" s="20" customFormat="1" ht="103.5" customHeight="1">
      <c r="A10" s="22">
        <v>1</v>
      </c>
      <c r="B10" s="18" t="s">
        <v>62</v>
      </c>
      <c r="C10" s="18" t="s">
        <v>63</v>
      </c>
      <c r="D10" s="18" t="s">
        <v>64</v>
      </c>
      <c r="E10" s="18" t="s">
        <v>65</v>
      </c>
      <c r="F10" s="18">
        <v>30</v>
      </c>
      <c r="G10" s="18" t="s">
        <v>66</v>
      </c>
      <c r="H10" s="18" t="s">
        <v>67</v>
      </c>
      <c r="J10" s="17"/>
      <c r="K10" s="17"/>
      <c r="L10" s="17"/>
      <c r="M10" s="17"/>
      <c r="N10" s="17"/>
      <c r="O10" s="17"/>
      <c r="P10" s="17"/>
      <c r="Q10" s="17"/>
    </row>
    <row r="11" spans="1:17" s="20" customFormat="1" ht="103.5" customHeight="1">
      <c r="A11" s="22">
        <v>1</v>
      </c>
      <c r="B11" s="18" t="s">
        <v>36</v>
      </c>
      <c r="C11" s="18" t="s">
        <v>68</v>
      </c>
      <c r="D11" s="18" t="s">
        <v>69</v>
      </c>
      <c r="E11" s="18" t="s">
        <v>70</v>
      </c>
      <c r="F11" s="18" t="s">
        <v>40</v>
      </c>
      <c r="G11" s="18" t="s">
        <v>71</v>
      </c>
      <c r="H11" s="18" t="s">
        <v>42</v>
      </c>
      <c r="J11" s="17"/>
      <c r="K11" s="17"/>
      <c r="L11" s="17"/>
      <c r="M11" s="17"/>
      <c r="N11" s="17"/>
      <c r="O11" s="17"/>
      <c r="P11" s="17"/>
      <c r="Q11" s="17"/>
    </row>
    <row r="12" spans="1:17" s="20" customFormat="1" ht="79.5" customHeight="1">
      <c r="A12" s="18">
        <v>2</v>
      </c>
      <c r="B12" s="18" t="s">
        <v>36</v>
      </c>
      <c r="C12" s="18" t="s">
        <v>72</v>
      </c>
      <c r="D12" s="18" t="s">
        <v>38</v>
      </c>
      <c r="E12" s="18" t="s">
        <v>39</v>
      </c>
      <c r="F12" s="18">
        <v>10</v>
      </c>
      <c r="G12" s="18" t="s">
        <v>41</v>
      </c>
      <c r="H12" s="18" t="s">
        <v>42</v>
      </c>
      <c r="J12" s="17"/>
      <c r="K12" s="17"/>
      <c r="L12" s="17"/>
      <c r="M12" s="17"/>
      <c r="N12" s="17"/>
      <c r="O12" s="17"/>
      <c r="P12" s="17"/>
      <c r="Q12" s="17"/>
    </row>
    <row r="13" spans="1:17" s="20" customFormat="1" ht="72">
      <c r="A13" s="18">
        <v>2</v>
      </c>
      <c r="B13" s="21" t="s">
        <v>43</v>
      </c>
      <c r="C13" s="18" t="s">
        <v>73</v>
      </c>
      <c r="D13" s="18" t="s">
        <v>74</v>
      </c>
      <c r="E13" s="18" t="s">
        <v>40</v>
      </c>
      <c r="F13" s="18" t="s">
        <v>40</v>
      </c>
      <c r="G13" s="18" t="s">
        <v>46</v>
      </c>
      <c r="H13" s="18" t="s">
        <v>75</v>
      </c>
      <c r="J13" s="17"/>
      <c r="K13" s="17"/>
      <c r="L13" s="17"/>
      <c r="M13" s="17"/>
      <c r="N13" s="17"/>
      <c r="O13" s="17"/>
      <c r="P13" s="17"/>
      <c r="Q13" s="17"/>
    </row>
    <row r="14" spans="1:17" s="20" customFormat="1" ht="111.75" customHeight="1">
      <c r="A14" s="19">
        <v>2</v>
      </c>
      <c r="B14" s="18" t="s">
        <v>76</v>
      </c>
      <c r="C14" s="18" t="s">
        <v>49</v>
      </c>
      <c r="D14" s="18" t="s">
        <v>57</v>
      </c>
      <c r="E14" s="18" t="s">
        <v>51</v>
      </c>
      <c r="F14" s="18" t="s">
        <v>52</v>
      </c>
      <c r="G14" s="18" t="s">
        <v>53</v>
      </c>
      <c r="H14" s="18" t="s">
        <v>54</v>
      </c>
      <c r="J14" s="17"/>
      <c r="K14" s="17"/>
      <c r="L14" s="17"/>
      <c r="M14" s="17"/>
      <c r="N14" s="17"/>
      <c r="O14" s="17"/>
      <c r="P14" s="17"/>
      <c r="Q14" s="17"/>
    </row>
    <row r="15" spans="1:17" s="20" customFormat="1" ht="54">
      <c r="A15" s="19">
        <v>2</v>
      </c>
      <c r="B15" s="18" t="s">
        <v>55</v>
      </c>
      <c r="C15" s="18" t="s">
        <v>56</v>
      </c>
      <c r="D15" s="18" t="s">
        <v>57</v>
      </c>
      <c r="E15" s="18" t="s">
        <v>58</v>
      </c>
      <c r="F15" s="18" t="s">
        <v>59</v>
      </c>
      <c r="G15" s="18" t="s">
        <v>77</v>
      </c>
      <c r="H15" s="18" t="s">
        <v>78</v>
      </c>
      <c r="J15" s="17"/>
      <c r="K15" s="17"/>
      <c r="L15" s="17"/>
      <c r="M15" s="17"/>
      <c r="N15" s="17"/>
      <c r="O15" s="17"/>
      <c r="P15" s="17"/>
      <c r="Q15" s="17"/>
    </row>
    <row r="16" spans="1:17" s="20" customFormat="1" ht="109.5" customHeight="1">
      <c r="A16" s="22">
        <v>2</v>
      </c>
      <c r="B16" s="18" t="s">
        <v>62</v>
      </c>
      <c r="C16" s="18" t="s">
        <v>63</v>
      </c>
      <c r="D16" s="18" t="s">
        <v>64</v>
      </c>
      <c r="E16" s="18" t="s">
        <v>65</v>
      </c>
      <c r="F16" s="18">
        <v>30</v>
      </c>
      <c r="G16" s="18" t="s">
        <v>79</v>
      </c>
      <c r="H16" s="18" t="s">
        <v>67</v>
      </c>
      <c r="J16" s="17"/>
      <c r="K16" s="17"/>
      <c r="L16" s="17"/>
      <c r="M16" s="17"/>
      <c r="N16" s="17"/>
      <c r="O16" s="17"/>
      <c r="P16" s="17"/>
      <c r="Q16" s="17"/>
    </row>
    <row r="17" spans="1:17" s="20" customFormat="1" ht="54">
      <c r="A17" s="22">
        <v>2</v>
      </c>
      <c r="B17" s="18" t="s">
        <v>36</v>
      </c>
      <c r="C17" s="18" t="s">
        <v>68</v>
      </c>
      <c r="D17" s="18" t="s">
        <v>69</v>
      </c>
      <c r="E17" s="18" t="s">
        <v>40</v>
      </c>
      <c r="F17" s="18" t="s">
        <v>40</v>
      </c>
      <c r="G17" s="18" t="s">
        <v>71</v>
      </c>
      <c r="H17" s="18" t="s">
        <v>42</v>
      </c>
      <c r="J17" s="17"/>
      <c r="K17" s="17"/>
      <c r="L17" s="17"/>
      <c r="M17" s="17"/>
      <c r="N17" s="17"/>
      <c r="O17" s="17"/>
      <c r="P17" s="17"/>
      <c r="Q17" s="17"/>
    </row>
    <row r="18" spans="1:17" s="20" customFormat="1" ht="81" customHeight="1">
      <c r="A18" s="18">
        <v>3</v>
      </c>
      <c r="B18" s="18" t="s">
        <v>36</v>
      </c>
      <c r="C18" s="18" t="s">
        <v>72</v>
      </c>
      <c r="D18" s="18" t="s">
        <v>38</v>
      </c>
      <c r="E18" s="18" t="s">
        <v>39</v>
      </c>
      <c r="F18" s="18">
        <v>10</v>
      </c>
      <c r="G18" s="18" t="s">
        <v>41</v>
      </c>
      <c r="H18" s="18" t="s">
        <v>42</v>
      </c>
      <c r="J18" s="17"/>
      <c r="K18" s="17"/>
      <c r="L18" s="17"/>
      <c r="M18" s="17"/>
      <c r="N18" s="17"/>
      <c r="O18" s="17"/>
      <c r="P18" s="17"/>
      <c r="Q18" s="17"/>
    </row>
    <row r="19" spans="1:17" s="20" customFormat="1" ht="72">
      <c r="A19" s="18">
        <v>3</v>
      </c>
      <c r="B19" s="21" t="s">
        <v>43</v>
      </c>
      <c r="C19" s="18" t="s">
        <v>73</v>
      </c>
      <c r="D19" s="18" t="s">
        <v>74</v>
      </c>
      <c r="E19" s="18" t="s">
        <v>40</v>
      </c>
      <c r="F19" s="18" t="s">
        <v>40</v>
      </c>
      <c r="G19" s="18" t="s">
        <v>46</v>
      </c>
      <c r="H19" s="18" t="s">
        <v>75</v>
      </c>
      <c r="J19" s="17"/>
      <c r="K19" s="17"/>
      <c r="L19" s="17"/>
      <c r="M19" s="17"/>
      <c r="N19" s="17"/>
      <c r="O19" s="17"/>
      <c r="P19" s="17"/>
      <c r="Q19" s="17"/>
    </row>
    <row r="20" spans="1:17" s="20" customFormat="1" ht="117.75" customHeight="1">
      <c r="A20" s="19">
        <v>3</v>
      </c>
      <c r="B20" s="18" t="s">
        <v>76</v>
      </c>
      <c r="C20" s="18" t="s">
        <v>49</v>
      </c>
      <c r="D20" s="18" t="s">
        <v>57</v>
      </c>
      <c r="E20" s="18" t="s">
        <v>51</v>
      </c>
      <c r="F20" s="18" t="s">
        <v>52</v>
      </c>
      <c r="G20" s="18" t="s">
        <v>53</v>
      </c>
      <c r="H20" s="18" t="s">
        <v>54</v>
      </c>
      <c r="J20" s="17"/>
      <c r="K20" s="17"/>
      <c r="L20" s="17"/>
      <c r="M20" s="17"/>
      <c r="N20" s="17"/>
      <c r="O20" s="17"/>
      <c r="P20" s="17"/>
      <c r="Q20" s="17"/>
    </row>
    <row r="21" spans="1:17" s="20" customFormat="1" ht="75.75" customHeight="1">
      <c r="A21" s="19">
        <v>3</v>
      </c>
      <c r="B21" s="18" t="s">
        <v>55</v>
      </c>
      <c r="C21" s="18" t="s">
        <v>56</v>
      </c>
      <c r="D21" s="18" t="s">
        <v>57</v>
      </c>
      <c r="E21" s="18" t="s">
        <v>58</v>
      </c>
      <c r="F21" s="18" t="s">
        <v>59</v>
      </c>
      <c r="G21" s="18" t="s">
        <v>77</v>
      </c>
      <c r="H21" s="18" t="s">
        <v>78</v>
      </c>
      <c r="J21" s="17"/>
      <c r="K21" s="17"/>
      <c r="L21" s="17"/>
      <c r="M21" s="17"/>
      <c r="N21" s="17"/>
      <c r="O21" s="17"/>
      <c r="P21" s="17"/>
      <c r="Q21" s="17"/>
    </row>
    <row r="22" spans="1:17" s="20" customFormat="1" ht="90">
      <c r="A22" s="22">
        <v>3</v>
      </c>
      <c r="B22" s="18" t="s">
        <v>62</v>
      </c>
      <c r="C22" s="18" t="s">
        <v>63</v>
      </c>
      <c r="D22" s="18" t="s">
        <v>64</v>
      </c>
      <c r="E22" s="18" t="s">
        <v>65</v>
      </c>
      <c r="F22" s="18">
        <v>30</v>
      </c>
      <c r="G22" s="18" t="s">
        <v>79</v>
      </c>
      <c r="H22" s="18" t="s">
        <v>67</v>
      </c>
      <c r="J22" s="17"/>
      <c r="K22" s="17"/>
      <c r="L22" s="17"/>
      <c r="M22" s="17"/>
      <c r="N22" s="17"/>
      <c r="O22" s="17"/>
      <c r="P22" s="17"/>
      <c r="Q22" s="17"/>
    </row>
    <row r="23" spans="1:17" s="25" customFormat="1" ht="54">
      <c r="A23" s="23">
        <v>3</v>
      </c>
      <c r="B23" s="24" t="s">
        <v>43</v>
      </c>
      <c r="C23" s="18" t="s">
        <v>80</v>
      </c>
      <c r="D23" s="18" t="s">
        <v>81</v>
      </c>
      <c r="E23" s="18" t="s">
        <v>82</v>
      </c>
      <c r="F23" s="18" t="s">
        <v>83</v>
      </c>
      <c r="G23" s="18" t="s">
        <v>84</v>
      </c>
      <c r="H23" s="18" t="s">
        <v>42</v>
      </c>
      <c r="J23" s="17"/>
      <c r="K23" s="17"/>
      <c r="L23" s="17"/>
      <c r="M23" s="17"/>
      <c r="N23" s="17"/>
      <c r="O23" s="17"/>
      <c r="P23" s="17"/>
      <c r="Q23" s="17"/>
    </row>
    <row r="24" spans="1:17" s="25" customFormat="1" ht="72">
      <c r="A24" s="23">
        <v>3</v>
      </c>
      <c r="B24" s="24" t="s">
        <v>62</v>
      </c>
      <c r="C24" s="18" t="s">
        <v>85</v>
      </c>
      <c r="D24" s="18" t="s">
        <v>86</v>
      </c>
      <c r="E24" s="18" t="s">
        <v>82</v>
      </c>
      <c r="F24" s="18" t="s">
        <v>87</v>
      </c>
      <c r="G24" s="18" t="s">
        <v>88</v>
      </c>
      <c r="H24" s="18" t="s">
        <v>89</v>
      </c>
      <c r="J24" s="17"/>
      <c r="K24" s="17"/>
      <c r="L24" s="17"/>
      <c r="M24" s="17"/>
      <c r="N24" s="17"/>
      <c r="O24" s="17"/>
      <c r="P24" s="17"/>
      <c r="Q24" s="17"/>
    </row>
    <row r="25" spans="10:17" ht="18">
      <c r="J25" s="17"/>
      <c r="K25" s="17"/>
      <c r="L25" s="17"/>
      <c r="M25" s="17"/>
      <c r="N25" s="17"/>
      <c r="O25" s="17"/>
      <c r="P25" s="17"/>
      <c r="Q25" s="17"/>
    </row>
  </sheetData>
  <printOptions/>
  <pageMargins left="0.25" right="0.25" top="0.75" bottom="0.75" header="0.3" footer="0.3"/>
  <pageSetup fitToHeight="0" fitToWidth="1" horizontalDpi="600" verticalDpi="600" orientation="landscape" paperSize="9" scale="28" r:id="rId1"/>
  <headerFooter>
    <oddFooter>&amp;L&amp;D&amp;C&amp;A&amp;RPage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600052833557"/>
  </sheetPr>
  <dimension ref="A1:S30"/>
  <sheetViews>
    <sheetView zoomScale="90" zoomScaleNormal="90" workbookViewId="0" topLeftCell="A9">
      <selection activeCell="H28" sqref="H28"/>
    </sheetView>
  </sheetViews>
  <sheetFormatPr defaultColWidth="9.57421875" defaultRowHeight="15"/>
  <cols>
    <col min="1" max="1" width="11.00390625" style="9" customWidth="1"/>
    <col min="2" max="2" width="27.421875" style="5" customWidth="1"/>
    <col min="3" max="3" width="46.57421875" style="45" customWidth="1"/>
    <col min="4" max="4" width="45.7109375" style="4" customWidth="1"/>
    <col min="5" max="5" width="11.7109375" style="10" customWidth="1"/>
    <col min="6" max="6" width="11.7109375" style="46" customWidth="1"/>
    <col min="7" max="7" width="12.28125" style="5" customWidth="1"/>
    <col min="8" max="8" width="11.7109375" style="5" customWidth="1"/>
    <col min="9" max="9" width="14.57421875" style="5" customWidth="1"/>
    <col min="10" max="10" width="20.140625" style="5" customWidth="1"/>
    <col min="11" max="11" width="6.7109375" style="9" customWidth="1"/>
    <col min="12" max="12" width="35.7109375" style="5" customWidth="1"/>
    <col min="13" max="13" width="47.8515625" style="45" customWidth="1"/>
    <col min="14" max="14" width="45.7109375" style="4" customWidth="1"/>
    <col min="15" max="15" width="11.7109375" style="33" customWidth="1"/>
    <col min="16" max="16" width="11.7109375" style="47" customWidth="1"/>
    <col min="17" max="17" width="12.28125" style="26" customWidth="1"/>
    <col min="18" max="18" width="11.7109375" style="26" customWidth="1"/>
    <col min="19" max="19" width="14.57421875" style="26" customWidth="1"/>
    <col min="20" max="16384" width="9.57421875" style="5" customWidth="1"/>
  </cols>
  <sheetData>
    <row r="1" ht="15">
      <c r="A1" s="71" t="s">
        <v>142</v>
      </c>
    </row>
    <row r="2" spans="1:19" ht="20.25">
      <c r="A2" s="1" t="s">
        <v>123</v>
      </c>
      <c r="C2" s="6"/>
      <c r="D2" s="7"/>
      <c r="E2" s="8"/>
      <c r="F2" s="8"/>
      <c r="G2" s="8"/>
      <c r="H2" s="8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25">
      <c r="A3" s="51"/>
      <c r="C3" s="6"/>
      <c r="D3" s="7"/>
      <c r="E3" s="8"/>
      <c r="F3" s="8"/>
      <c r="G3" s="8"/>
      <c r="H3" s="8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s="28" customFormat="1" ht="16.5" customHeight="1">
      <c r="A4" s="27" t="s">
        <v>90</v>
      </c>
      <c r="C4" s="29"/>
      <c r="D4" s="30"/>
      <c r="E4" s="31"/>
      <c r="F4" s="31"/>
      <c r="G4" s="31"/>
      <c r="H4" s="31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6" s="32" customFormat="1" ht="15">
      <c r="A5" s="50"/>
      <c r="B5" s="55"/>
      <c r="C5" s="56"/>
      <c r="D5" s="57"/>
      <c r="E5" s="58"/>
      <c r="F5" s="8"/>
    </row>
    <row r="6" spans="2:19" s="54" customFormat="1" ht="273" customHeight="1">
      <c r="B6" s="59" t="s">
        <v>143</v>
      </c>
      <c r="C6" s="60" t="s">
        <v>144</v>
      </c>
      <c r="D6" s="61" t="s">
        <v>127</v>
      </c>
      <c r="E6" s="72"/>
      <c r="F6" s="73"/>
      <c r="G6" s="74"/>
      <c r="H6" s="75"/>
      <c r="I6" s="74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s="34" customFormat="1" ht="64.5" customHeight="1">
      <c r="A7" s="11"/>
      <c r="B7" s="76" t="s">
        <v>25</v>
      </c>
      <c r="C7" s="77" t="s">
        <v>91</v>
      </c>
      <c r="D7" s="77" t="s">
        <v>92</v>
      </c>
      <c r="E7" s="77" t="s">
        <v>13</v>
      </c>
      <c r="F7" s="77" t="s">
        <v>14</v>
      </c>
      <c r="G7" s="77" t="s">
        <v>15</v>
      </c>
      <c r="H7" s="77" t="s">
        <v>16</v>
      </c>
      <c r="I7" s="77" t="s">
        <v>17</v>
      </c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35" customFormat="1" ht="28.5" customHeight="1">
      <c r="A8" s="12" t="s">
        <v>18</v>
      </c>
      <c r="B8" s="13" t="s">
        <v>93</v>
      </c>
      <c r="C8" s="78" t="s">
        <v>94</v>
      </c>
      <c r="D8" s="14" t="s">
        <v>95</v>
      </c>
      <c r="E8" s="36">
        <f>70400*15%</f>
        <v>10560</v>
      </c>
      <c r="F8" s="36">
        <f>70400*15%</f>
        <v>10560</v>
      </c>
      <c r="G8" s="36">
        <f>65885*15%</f>
        <v>9882.75</v>
      </c>
      <c r="H8" s="38"/>
      <c r="I8" s="79">
        <f>ROUNDUP(SUM(E8:H8),-2)</f>
        <v>31100</v>
      </c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s="35" customFormat="1" ht="26.25" customHeight="1">
      <c r="A9" s="12" t="s">
        <v>21</v>
      </c>
      <c r="B9" s="13" t="s">
        <v>20</v>
      </c>
      <c r="C9" s="78" t="s">
        <v>20</v>
      </c>
      <c r="D9" s="80" t="s">
        <v>96</v>
      </c>
      <c r="E9" s="36">
        <v>4000</v>
      </c>
      <c r="F9" s="36">
        <v>4000</v>
      </c>
      <c r="G9" s="36">
        <v>4000</v>
      </c>
      <c r="H9" s="38"/>
      <c r="I9" s="79">
        <f aca="true" t="shared" si="0" ref="I9:I27">ROUNDUP(SUM(E9:H9),-2)</f>
        <v>12000</v>
      </c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s="35" customFormat="1" ht="37.5" customHeight="1">
      <c r="A10" s="12"/>
      <c r="B10" s="13" t="s">
        <v>27</v>
      </c>
      <c r="C10" s="78" t="s">
        <v>97</v>
      </c>
      <c r="D10" s="49" t="s">
        <v>98</v>
      </c>
      <c r="E10" s="36">
        <f>22*30*52*1.2</f>
        <v>41184</v>
      </c>
      <c r="F10" s="36">
        <f>22*30*52*1.2</f>
        <v>41184</v>
      </c>
      <c r="G10" s="36">
        <f>22*30*52*1.2</f>
        <v>41184</v>
      </c>
      <c r="H10" s="36"/>
      <c r="I10" s="79">
        <f t="shared" si="0"/>
        <v>123600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s="35" customFormat="1" ht="37.5" customHeight="1">
      <c r="A11" s="12"/>
      <c r="B11" s="13" t="s">
        <v>27</v>
      </c>
      <c r="C11" s="78" t="s">
        <v>97</v>
      </c>
      <c r="D11" s="49" t="s">
        <v>99</v>
      </c>
      <c r="E11" s="36">
        <f>22*10*30*1.2</f>
        <v>7920</v>
      </c>
      <c r="F11" s="36">
        <f>22*10*30*1.2</f>
        <v>7920</v>
      </c>
      <c r="G11" s="36">
        <f>22*10*30*1.2</f>
        <v>7920</v>
      </c>
      <c r="H11" s="36"/>
      <c r="I11" s="79">
        <f t="shared" si="0"/>
        <v>23800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s="35" customFormat="1" ht="37.5" customHeight="1">
      <c r="A12" s="12"/>
      <c r="B12" s="13" t="s">
        <v>22</v>
      </c>
      <c r="C12" s="78" t="s">
        <v>100</v>
      </c>
      <c r="D12" s="49" t="s">
        <v>101</v>
      </c>
      <c r="E12" s="36">
        <f>250</f>
        <v>250</v>
      </c>
      <c r="F12" s="36">
        <f>250</f>
        <v>250</v>
      </c>
      <c r="G12" s="36">
        <f>250</f>
        <v>250</v>
      </c>
      <c r="H12" s="36"/>
      <c r="I12" s="79">
        <f t="shared" si="0"/>
        <v>800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s="35" customFormat="1" ht="37.5" customHeight="1">
      <c r="A13" s="12"/>
      <c r="B13" s="13" t="s">
        <v>22</v>
      </c>
      <c r="C13" s="78" t="s">
        <v>29</v>
      </c>
      <c r="D13" s="49" t="s">
        <v>102</v>
      </c>
      <c r="E13" s="37">
        <v>250</v>
      </c>
      <c r="F13" s="37">
        <v>250</v>
      </c>
      <c r="G13" s="37">
        <v>250</v>
      </c>
      <c r="H13" s="36"/>
      <c r="I13" s="79">
        <f t="shared" si="0"/>
        <v>800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s="35" customFormat="1" ht="37.5" customHeight="1">
      <c r="A14" s="12"/>
      <c r="B14" s="13" t="s">
        <v>22</v>
      </c>
      <c r="C14" s="78" t="s">
        <v>29</v>
      </c>
      <c r="D14" s="49" t="s">
        <v>103</v>
      </c>
      <c r="E14" s="36">
        <f>(15*11)*12</f>
        <v>1980</v>
      </c>
      <c r="F14" s="36">
        <f>(15*11)*12</f>
        <v>1980</v>
      </c>
      <c r="G14" s="36">
        <f>(15*11)*12</f>
        <v>1980</v>
      </c>
      <c r="H14" s="38"/>
      <c r="I14" s="79">
        <f t="shared" si="0"/>
        <v>6000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s="35" customFormat="1" ht="37.5" customHeight="1">
      <c r="A15" s="12"/>
      <c r="B15" s="13" t="s">
        <v>22</v>
      </c>
      <c r="C15" s="78" t="s">
        <v>104</v>
      </c>
      <c r="D15" s="49" t="s">
        <v>105</v>
      </c>
      <c r="E15" s="36">
        <f>150*8</f>
        <v>1200</v>
      </c>
      <c r="F15" s="36">
        <f>150*8</f>
        <v>1200</v>
      </c>
      <c r="G15" s="36">
        <f>150*8</f>
        <v>1200</v>
      </c>
      <c r="H15" s="36"/>
      <c r="I15" s="79">
        <f t="shared" si="0"/>
        <v>3600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s="35" customFormat="1" ht="37.5" customHeight="1">
      <c r="A16" s="12"/>
      <c r="B16" s="13" t="s">
        <v>22</v>
      </c>
      <c r="C16" s="78" t="s">
        <v>106</v>
      </c>
      <c r="D16" s="49" t="s">
        <v>107</v>
      </c>
      <c r="E16" s="36">
        <f>150*12</f>
        <v>1800</v>
      </c>
      <c r="F16" s="36">
        <f>150*12</f>
        <v>1800</v>
      </c>
      <c r="G16" s="36">
        <f>150*12</f>
        <v>1800</v>
      </c>
      <c r="H16" s="38"/>
      <c r="I16" s="79">
        <f t="shared" si="0"/>
        <v>5400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s="35" customFormat="1" ht="37.5" customHeight="1">
      <c r="A17" s="12"/>
      <c r="B17" s="13" t="s">
        <v>22</v>
      </c>
      <c r="C17" s="78" t="s">
        <v>100</v>
      </c>
      <c r="D17" s="49" t="s">
        <v>108</v>
      </c>
      <c r="E17" s="36">
        <f>15*20</f>
        <v>300</v>
      </c>
      <c r="F17" s="36">
        <f>15*20</f>
        <v>300</v>
      </c>
      <c r="G17" s="36">
        <f>15*20</f>
        <v>300</v>
      </c>
      <c r="H17" s="38"/>
      <c r="I17" s="79">
        <f t="shared" si="0"/>
        <v>900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s="35" customFormat="1" ht="27">
      <c r="A18" s="12"/>
      <c r="B18" s="13" t="s">
        <v>22</v>
      </c>
      <c r="C18" s="78" t="s">
        <v>109</v>
      </c>
      <c r="D18" s="49" t="s">
        <v>110</v>
      </c>
      <c r="E18" s="36">
        <f>(6*33)*12</f>
        <v>2376</v>
      </c>
      <c r="F18" s="36">
        <f>(6*33)*12</f>
        <v>2376</v>
      </c>
      <c r="G18" s="36">
        <f>(6*33)*12</f>
        <v>2376</v>
      </c>
      <c r="H18" s="38"/>
      <c r="I18" s="79">
        <f t="shared" si="0"/>
        <v>7200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s="35" customFormat="1" ht="24.75" customHeight="1">
      <c r="A19" s="12"/>
      <c r="B19" s="13" t="s">
        <v>22</v>
      </c>
      <c r="C19" s="78" t="s">
        <v>109</v>
      </c>
      <c r="D19" s="49" t="s">
        <v>111</v>
      </c>
      <c r="E19" s="36">
        <f>(15*35)</f>
        <v>525</v>
      </c>
      <c r="F19" s="36">
        <f>(15*35)</f>
        <v>525</v>
      </c>
      <c r="G19" s="36">
        <f>(15*35)</f>
        <v>525</v>
      </c>
      <c r="H19" s="38"/>
      <c r="I19" s="79">
        <f t="shared" si="0"/>
        <v>1600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s="35" customFormat="1" ht="18" customHeight="1">
      <c r="A20" s="12"/>
      <c r="B20" s="13" t="s">
        <v>22</v>
      </c>
      <c r="C20" s="13" t="s">
        <v>104</v>
      </c>
      <c r="D20" s="48" t="s">
        <v>112</v>
      </c>
      <c r="E20" s="39">
        <v>200</v>
      </c>
      <c r="F20" s="39">
        <v>200</v>
      </c>
      <c r="G20" s="39">
        <v>200</v>
      </c>
      <c r="H20" s="13"/>
      <c r="I20" s="79">
        <f t="shared" si="0"/>
        <v>600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s="35" customFormat="1" ht="18" customHeight="1">
      <c r="A21" s="12"/>
      <c r="B21" s="13" t="s">
        <v>22</v>
      </c>
      <c r="C21" s="78" t="s">
        <v>113</v>
      </c>
      <c r="D21" s="49" t="s">
        <v>114</v>
      </c>
      <c r="E21" s="36">
        <v>500</v>
      </c>
      <c r="F21" s="36">
        <v>500</v>
      </c>
      <c r="G21" s="36">
        <v>500</v>
      </c>
      <c r="H21" s="38"/>
      <c r="I21" s="79">
        <f t="shared" si="0"/>
        <v>1500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s="35" customFormat="1" ht="18" customHeight="1">
      <c r="A22" s="12"/>
      <c r="B22" s="13" t="s">
        <v>22</v>
      </c>
      <c r="C22" s="78" t="s">
        <v>30</v>
      </c>
      <c r="D22" s="49" t="s">
        <v>115</v>
      </c>
      <c r="E22" s="36">
        <v>200</v>
      </c>
      <c r="F22" s="36">
        <v>200</v>
      </c>
      <c r="G22" s="36">
        <v>200</v>
      </c>
      <c r="H22" s="38"/>
      <c r="I22" s="79">
        <f t="shared" si="0"/>
        <v>600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s="41" customFormat="1" ht="18" customHeight="1">
      <c r="A23" s="40"/>
      <c r="B23" s="13" t="s">
        <v>22</v>
      </c>
      <c r="C23" s="78" t="s">
        <v>104</v>
      </c>
      <c r="D23" s="49" t="s">
        <v>116</v>
      </c>
      <c r="E23" s="36">
        <v>800</v>
      </c>
      <c r="F23" s="36">
        <v>800</v>
      </c>
      <c r="G23" s="36">
        <v>800</v>
      </c>
      <c r="H23" s="38"/>
      <c r="I23" s="79">
        <f t="shared" si="0"/>
        <v>2400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s="41" customFormat="1" ht="18" customHeight="1">
      <c r="A24" s="40"/>
      <c r="B24" s="13" t="s">
        <v>22</v>
      </c>
      <c r="C24" s="78" t="s">
        <v>117</v>
      </c>
      <c r="D24" s="49" t="s">
        <v>118</v>
      </c>
      <c r="E24" s="36">
        <f>100*8</f>
        <v>800</v>
      </c>
      <c r="F24" s="36">
        <f>100*8</f>
        <v>800</v>
      </c>
      <c r="G24" s="36">
        <f>100*8</f>
        <v>800</v>
      </c>
      <c r="H24" s="36"/>
      <c r="I24" s="79">
        <f t="shared" si="0"/>
        <v>2400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s="35" customFormat="1" ht="18" customHeight="1">
      <c r="A25" s="12"/>
      <c r="B25" s="13" t="s">
        <v>22</v>
      </c>
      <c r="C25" s="78" t="s">
        <v>119</v>
      </c>
      <c r="D25" s="49" t="s">
        <v>120</v>
      </c>
      <c r="E25" s="36"/>
      <c r="F25" s="36"/>
      <c r="G25" s="36">
        <v>800</v>
      </c>
      <c r="H25" s="36"/>
      <c r="I25" s="79">
        <f t="shared" si="0"/>
        <v>800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s="35" customFormat="1" ht="18" customHeight="1">
      <c r="A26" s="12"/>
      <c r="B26" s="13" t="s">
        <v>22</v>
      </c>
      <c r="C26" s="78" t="s">
        <v>30</v>
      </c>
      <c r="D26" s="49" t="s">
        <v>121</v>
      </c>
      <c r="E26" s="36"/>
      <c r="F26" s="36"/>
      <c r="G26" s="36">
        <v>800</v>
      </c>
      <c r="H26" s="36"/>
      <c r="I26" s="79">
        <f t="shared" si="0"/>
        <v>800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s="35" customFormat="1" ht="18" customHeight="1">
      <c r="A27" s="12"/>
      <c r="B27" s="13" t="s">
        <v>22</v>
      </c>
      <c r="C27" s="78" t="s">
        <v>23</v>
      </c>
      <c r="D27" s="49" t="s">
        <v>24</v>
      </c>
      <c r="E27" s="81">
        <f>70400*8%</f>
        <v>5632</v>
      </c>
      <c r="F27" s="81">
        <f>70400*8%</f>
        <v>5632</v>
      </c>
      <c r="G27" s="81"/>
      <c r="H27" s="38"/>
      <c r="I27" s="79">
        <f t="shared" si="0"/>
        <v>11300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9" s="32" customFormat="1" ht="19.5" customHeight="1">
      <c r="A28" s="9"/>
      <c r="B28" s="82" t="s">
        <v>145</v>
      </c>
      <c r="C28" s="83"/>
      <c r="D28" s="84"/>
      <c r="E28" s="85">
        <f>SUM(E8:E27)</f>
        <v>80477</v>
      </c>
      <c r="F28" s="85">
        <f>SUM(F8:F27)</f>
        <v>80477</v>
      </c>
      <c r="G28" s="85">
        <f>SUM(G8:G27)</f>
        <v>75767.75</v>
      </c>
      <c r="H28" s="85">
        <f>SUM(H8:H26)</f>
        <v>0</v>
      </c>
      <c r="I28" s="86">
        <f>SUM(I8:I27)</f>
        <v>237200</v>
      </c>
    </row>
    <row r="29" spans="2:19" ht="42" customHeight="1">
      <c r="B29" s="42"/>
      <c r="C29" s="43"/>
      <c r="E29" s="87" t="s">
        <v>128</v>
      </c>
      <c r="F29" s="87"/>
      <c r="G29" s="87"/>
      <c r="H29" s="87"/>
      <c r="I29" s="44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</sheetData>
  <mergeCells count="1">
    <mergeCell ref="E29:H29"/>
  </mergeCells>
  <printOptions/>
  <pageMargins left="0.25" right="0.25" top="0.75" bottom="0.75" header="0.3" footer="0.3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Family Innovations Project Plan and Budget (Test and Scale)</dc:title>
  <dc:subject/>
  <dc:creator>Diane Der</dc:creator>
  <cp:keywords/>
  <dc:description/>
  <cp:lastModifiedBy>Chris Shepherd</cp:lastModifiedBy>
  <dcterms:created xsi:type="dcterms:W3CDTF">2018-08-27T17:53:32Z</dcterms:created>
  <dcterms:modified xsi:type="dcterms:W3CDTF">2020-07-13T13:28:22Z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0x0101006703BD02A6859443B0378A93812E9196</vt:lpwstr>
  </property>
  <property fmtid="{D5CDD505-2E9C-101B-9397-08002B2CF9AE}" pid="3" name="MediaServiceMetada">
    <vt:lpwstr/>
  </property>
  <property fmtid="{D5CDD505-2E9C-101B-9397-08002B2CF9AE}" pid="4" name="MediaServiceFastMetada">
    <vt:lpwstr/>
  </property>
  <property fmtid="{D5CDD505-2E9C-101B-9397-08002B2CF9AE}" pid="5" name="MediaServiceDateTak">
    <vt:lpwstr/>
  </property>
  <property fmtid="{D5CDD505-2E9C-101B-9397-08002B2CF9AE}" pid="6" name="MediaServiceAutoTa">
    <vt:lpwstr/>
  </property>
  <property fmtid="{D5CDD505-2E9C-101B-9397-08002B2CF9AE}" pid="7" name="MediaServiceO">
    <vt:lpwstr/>
  </property>
  <property fmtid="{D5CDD505-2E9C-101B-9397-08002B2CF9AE}" pid="8" name="MediaServiceLocati">
    <vt:lpwstr/>
  </property>
  <property fmtid="{D5CDD505-2E9C-101B-9397-08002B2CF9AE}" pid="9" name="MediaServiceEventHashCo">
    <vt:lpwstr/>
  </property>
  <property fmtid="{D5CDD505-2E9C-101B-9397-08002B2CF9AE}" pid="10" name="MediaServiceGenerationTi">
    <vt:lpwstr/>
  </property>
  <property fmtid="{D5CDD505-2E9C-101B-9397-08002B2CF9AE}" pid="11" name="MediaServiceAutoKeyPoin">
    <vt:lpwstr/>
  </property>
  <property fmtid="{D5CDD505-2E9C-101B-9397-08002B2CF9AE}" pid="12" name="MediaServiceKeyPoin">
    <vt:lpwstr/>
  </property>
</Properties>
</file>